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yapereira\Documents\institucionales\PLAN DE PARTICIPACIÓN CIUDADANA\Plan Participación 2019\Seguimiento 2019\"/>
    </mc:Choice>
  </mc:AlternateContent>
  <bookViews>
    <workbookView xWindow="0" yWindow="0" windowWidth="20415" windowHeight="2655"/>
  </bookViews>
  <sheets>
    <sheet name="Portada" sheetId="3" r:id="rId1"/>
    <sheet name="Presentación" sheetId="20" r:id="rId2"/>
    <sheet name="Obj 1" sheetId="7" state="hidden" r:id="rId3"/>
    <sheet name="Obj 2" sheetId="8" state="hidden" r:id="rId4"/>
    <sheet name="Obj 3" sheetId="9" state="hidden" r:id="rId5"/>
    <sheet name="Obj 4" sheetId="10" state="hidden" r:id="rId6"/>
    <sheet name="Obj 5" sheetId="11" state="hidden" r:id="rId7"/>
    <sheet name="Obj 6" sheetId="12" state="hidden" r:id="rId8"/>
    <sheet name="Obj 7" sheetId="13" state="hidden" r:id="rId9"/>
    <sheet name="Obj 8" sheetId="14" state="hidden" r:id="rId10"/>
    <sheet name="Plan de Participación" sheetId="15" r:id="rId11"/>
    <sheet name="Aportes y respuestas" sheetId="24" r:id="rId12"/>
    <sheet name="Control de Cambios" sheetId="21" r:id="rId13"/>
  </sheets>
  <externalReferences>
    <externalReference r:id="rId14"/>
    <externalReference r:id="rId15"/>
    <externalReference r:id="rId16"/>
    <externalReference r:id="rId17"/>
    <externalReference r:id="rId18"/>
  </externalReferences>
  <definedNames>
    <definedName name="_xlnm._FilterDatabase" localSheetId="10" hidden="1">'Plan de Participación'!$A$8:$AI$238</definedName>
    <definedName name="_xlnm.Print_Area" localSheetId="11">'Aportes y respuestas'!$B$1:$J$21</definedName>
    <definedName name="_xlnm.Print_Area" localSheetId="10">'Plan de Participación'!$A$1:$AI$240</definedName>
    <definedName name="_xlnm.Print_Area" localSheetId="0">Portada!$A$1:$J$48</definedName>
    <definedName name="_xlnm.Print_Area" localSheetId="1">Presentación!$B$1:$F$30</definedName>
    <definedName name="_xlnm.Print_Titles" localSheetId="11">'Aportes y respuestas'!$1:$6</definedName>
    <definedName name="_xlnm.Print_Titles" localSheetId="10">'Plan de Participación'!$1:$8</definedName>
    <definedName name="Z_174A2EF9_B040_4AC2_9A69_ACC64BAE66F9_.wvu.PrintArea" localSheetId="1" hidden="1">Presentación!$A$1:$G$8</definedName>
    <definedName name="Z_174A2EF9_B040_4AC2_9A69_ACC64BAE66F9_.wvu.Rows" localSheetId="0" hidden="1">Portada!$3:$3</definedName>
    <definedName name="Z_174A2EF9_B040_4AC2_9A69_ACC64BAE66F9_.wvu.Rows" localSheetId="1" hidden="1">Presentación!$4:$4</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72" i="15" l="1"/>
  <c r="AD215" i="15" l="1"/>
  <c r="Q178" i="15"/>
  <c r="Q204" i="15"/>
  <c r="AF194" i="15"/>
  <c r="AF240" i="15" s="1"/>
  <c r="AB198" i="15"/>
  <c r="AD194" i="15"/>
  <c r="AA194" i="15"/>
  <c r="Q194" i="15"/>
  <c r="Q134" i="15"/>
  <c r="Q138" i="15"/>
  <c r="AF94" i="15"/>
  <c r="AD94" i="15"/>
  <c r="AA94" i="15"/>
  <c r="Q52" i="15"/>
  <c r="Q48" i="15"/>
  <c r="Q44" i="15"/>
  <c r="AD24" i="15"/>
  <c r="AA28" i="15"/>
  <c r="AD28" i="15" s="1"/>
  <c r="AA36" i="15"/>
  <c r="AD36" i="15" s="1"/>
  <c r="AA16" i="15"/>
  <c r="AA20" i="15"/>
  <c r="AA24" i="15"/>
  <c r="AA32" i="15"/>
  <c r="AA215" i="15"/>
  <c r="Q9" i="15"/>
  <c r="Y16" i="15"/>
  <c r="Q235" i="15"/>
  <c r="Q231" i="15"/>
  <c r="Q227" i="15"/>
  <c r="Q223" i="15"/>
  <c r="Q219" i="15"/>
  <c r="Q215" i="15"/>
  <c r="Q211" i="15"/>
  <c r="Q207" i="15"/>
  <c r="Q200" i="15"/>
  <c r="Q190" i="15"/>
  <c r="Q186" i="15"/>
  <c r="Q182" i="15"/>
  <c r="Q174" i="15"/>
  <c r="Q170" i="15"/>
  <c r="Q166" i="15"/>
  <c r="Q162" i="15"/>
  <c r="Q158" i="15"/>
  <c r="Q154" i="15"/>
  <c r="Q150" i="15"/>
  <c r="Q146" i="15"/>
  <c r="Q142" i="15"/>
  <c r="Q130" i="15"/>
  <c r="Q126" i="15"/>
  <c r="Q122" i="15"/>
  <c r="Q118" i="15"/>
  <c r="Q114" i="15"/>
  <c r="Q110" i="15"/>
  <c r="Q106" i="15"/>
  <c r="Q102" i="15"/>
  <c r="Q98" i="15"/>
  <c r="Q94" i="15"/>
  <c r="Q90" i="15"/>
  <c r="Q86" i="15"/>
  <c r="Q68" i="15"/>
  <c r="Q64" i="15"/>
  <c r="Q60" i="15"/>
  <c r="Q56" i="15"/>
  <c r="Q40" i="15"/>
  <c r="Q24" i="15"/>
  <c r="Q36" i="15"/>
  <c r="Q32" i="15"/>
  <c r="Q28" i="15"/>
  <c r="Q20" i="15"/>
  <c r="Q16" i="15"/>
  <c r="Q18" i="14"/>
  <c r="Q17" i="14"/>
  <c r="Q16" i="14"/>
  <c r="M185" i="13"/>
  <c r="F185" i="13"/>
  <c r="M184" i="13"/>
  <c r="F184" i="13"/>
  <c r="M167" i="13"/>
  <c r="F167" i="13"/>
  <c r="M132" i="13"/>
  <c r="F132" i="13"/>
  <c r="M74" i="13"/>
  <c r="F74" i="13"/>
  <c r="M73" i="13"/>
  <c r="F73" i="13"/>
  <c r="M72" i="13"/>
  <c r="F72" i="13"/>
  <c r="M98" i="13"/>
  <c r="F98" i="13"/>
  <c r="M97" i="13"/>
  <c r="F97" i="13"/>
  <c r="M75" i="13"/>
  <c r="F75" i="13"/>
  <c r="M71" i="13"/>
  <c r="F71" i="13"/>
  <c r="M70" i="13"/>
  <c r="F70" i="13"/>
  <c r="M69" i="13"/>
  <c r="F69" i="13"/>
  <c r="M68" i="13"/>
  <c r="F68" i="13"/>
  <c r="M67" i="13"/>
  <c r="F67" i="13"/>
  <c r="K186" i="13"/>
  <c r="I186" i="13"/>
  <c r="G186" i="13"/>
  <c r="E186" i="13"/>
  <c r="D186" i="13"/>
  <c r="C186" i="13"/>
  <c r="M183" i="13"/>
  <c r="F183" i="13"/>
  <c r="M182" i="13"/>
  <c r="F182" i="13"/>
  <c r="M181" i="13"/>
  <c r="F181" i="13"/>
  <c r="M180" i="13"/>
  <c r="F180" i="13"/>
  <c r="K168" i="13"/>
  <c r="I168" i="13"/>
  <c r="G168" i="13"/>
  <c r="E168" i="13"/>
  <c r="D168" i="13"/>
  <c r="C168" i="13"/>
  <c r="M166" i="13"/>
  <c r="F166" i="13"/>
  <c r="M165" i="13"/>
  <c r="F165" i="13"/>
  <c r="M164" i="13"/>
  <c r="F164" i="13"/>
  <c r="M163" i="13"/>
  <c r="F163" i="13"/>
  <c r="M162" i="13"/>
  <c r="F162" i="13"/>
  <c r="Q150" i="13"/>
  <c r="K150" i="13"/>
  <c r="I150" i="13"/>
  <c r="G150" i="13"/>
  <c r="E150" i="13"/>
  <c r="D150" i="13"/>
  <c r="C150" i="13"/>
  <c r="M149" i="13"/>
  <c r="F149" i="13"/>
  <c r="M148" i="13"/>
  <c r="F148" i="13"/>
  <c r="M147" i="13"/>
  <c r="F147" i="13"/>
  <c r="M146" i="13"/>
  <c r="F146" i="13"/>
  <c r="M145" i="13"/>
  <c r="F145" i="13"/>
  <c r="Q133" i="13"/>
  <c r="K133" i="13"/>
  <c r="I133" i="13"/>
  <c r="G133" i="13"/>
  <c r="E133" i="13"/>
  <c r="D133" i="13"/>
  <c r="C133" i="13"/>
  <c r="M131" i="13"/>
  <c r="F131" i="13"/>
  <c r="M130" i="13"/>
  <c r="F130" i="13"/>
  <c r="M129" i="13"/>
  <c r="F129" i="13"/>
  <c r="M128" i="13"/>
  <c r="F128" i="13"/>
  <c r="M127" i="13"/>
  <c r="F127" i="13"/>
  <c r="K115" i="13"/>
  <c r="I115" i="13"/>
  <c r="G115" i="13"/>
  <c r="E115" i="13"/>
  <c r="D115" i="13"/>
  <c r="C115" i="13"/>
  <c r="M114" i="13"/>
  <c r="F114" i="13"/>
  <c r="M113" i="13"/>
  <c r="F113" i="13"/>
  <c r="M112" i="13"/>
  <c r="F112" i="13"/>
  <c r="M111" i="13"/>
  <c r="F111" i="13"/>
  <c r="F115" i="13"/>
  <c r="C117" i="13"/>
  <c r="K99" i="13"/>
  <c r="I99" i="13"/>
  <c r="G99" i="13"/>
  <c r="E99" i="13"/>
  <c r="D99" i="13"/>
  <c r="C99" i="13"/>
  <c r="M96" i="13"/>
  <c r="F96" i="13"/>
  <c r="M95" i="13"/>
  <c r="F95" i="13"/>
  <c r="M94" i="13"/>
  <c r="F94" i="13"/>
  <c r="M93" i="13"/>
  <c r="F93" i="13"/>
  <c r="M92" i="13"/>
  <c r="F92" i="13"/>
  <c r="M91" i="13"/>
  <c r="F91" i="13"/>
  <c r="M90" i="13"/>
  <c r="F90" i="13"/>
  <c r="K78" i="13"/>
  <c r="I78" i="13"/>
  <c r="G78" i="13"/>
  <c r="E78" i="13"/>
  <c r="D78" i="13"/>
  <c r="C78" i="13"/>
  <c r="M77" i="13"/>
  <c r="F77" i="13"/>
  <c r="M76" i="13"/>
  <c r="F76" i="13"/>
  <c r="M66" i="13"/>
  <c r="F66" i="13"/>
  <c r="M65" i="13"/>
  <c r="F65" i="13"/>
  <c r="M64" i="13"/>
  <c r="F64" i="13"/>
  <c r="M63" i="13"/>
  <c r="F63" i="13"/>
  <c r="M62" i="13"/>
  <c r="F62" i="13"/>
  <c r="K50" i="13"/>
  <c r="I50" i="13"/>
  <c r="G50" i="13"/>
  <c r="E50" i="13"/>
  <c r="D50" i="13"/>
  <c r="C50" i="13"/>
  <c r="M49" i="13"/>
  <c r="F49" i="13"/>
  <c r="M48" i="13"/>
  <c r="F48" i="13"/>
  <c r="M47" i="13"/>
  <c r="F47" i="13"/>
  <c r="M46" i="13"/>
  <c r="F46" i="13"/>
  <c r="M45" i="13"/>
  <c r="F45" i="13"/>
  <c r="K33" i="13"/>
  <c r="I33" i="13"/>
  <c r="G33" i="13"/>
  <c r="E33" i="13"/>
  <c r="D33" i="13"/>
  <c r="C33" i="13"/>
  <c r="M32" i="13"/>
  <c r="F32" i="13"/>
  <c r="M31" i="13"/>
  <c r="F31" i="13"/>
  <c r="M30" i="13"/>
  <c r="F30" i="13"/>
  <c r="M29" i="13"/>
  <c r="F29" i="13"/>
  <c r="M28" i="13"/>
  <c r="F28" i="13"/>
  <c r="M27" i="13"/>
  <c r="F27" i="13"/>
  <c r="M26" i="13"/>
  <c r="F26" i="13"/>
  <c r="N182" i="13"/>
  <c r="K16" i="14"/>
  <c r="I16" i="14"/>
  <c r="G16" i="14"/>
  <c r="E16" i="14"/>
  <c r="D16" i="14"/>
  <c r="C16" i="14"/>
  <c r="M15" i="14"/>
  <c r="F15" i="14"/>
  <c r="M14" i="14"/>
  <c r="F14" i="14"/>
  <c r="M13" i="14"/>
  <c r="F13" i="14"/>
  <c r="M12" i="14"/>
  <c r="F12" i="14"/>
  <c r="N12" i="14"/>
  <c r="M11" i="14"/>
  <c r="F11" i="14"/>
  <c r="M10" i="14"/>
  <c r="F10" i="14"/>
  <c r="N10" i="14"/>
  <c r="M8" i="14"/>
  <c r="F8" i="14"/>
  <c r="K14" i="13"/>
  <c r="I14" i="13"/>
  <c r="G14" i="13"/>
  <c r="E14" i="13"/>
  <c r="D14" i="13"/>
  <c r="C14" i="13"/>
  <c r="M13" i="13"/>
  <c r="F13" i="13"/>
  <c r="M12" i="13"/>
  <c r="F12" i="13"/>
  <c r="N12" i="13"/>
  <c r="M11" i="13"/>
  <c r="F11" i="13"/>
  <c r="M10" i="13"/>
  <c r="F10" i="13"/>
  <c r="N10" i="13"/>
  <c r="M9" i="13"/>
  <c r="F9" i="13"/>
  <c r="M8" i="13"/>
  <c r="F8" i="13"/>
  <c r="Q29" i="12"/>
  <c r="Q28" i="12"/>
  <c r="Q57" i="12"/>
  <c r="K57" i="12"/>
  <c r="I57" i="12"/>
  <c r="G57" i="12"/>
  <c r="E57" i="12"/>
  <c r="D57" i="12"/>
  <c r="C57" i="12"/>
  <c r="M56" i="12"/>
  <c r="F56" i="12"/>
  <c r="M55" i="12"/>
  <c r="F55" i="12"/>
  <c r="M54" i="12"/>
  <c r="F54" i="12"/>
  <c r="Q42" i="12"/>
  <c r="K42" i="12"/>
  <c r="I42" i="12"/>
  <c r="G42" i="12"/>
  <c r="E42" i="12"/>
  <c r="D42" i="12"/>
  <c r="C42" i="12"/>
  <c r="M41" i="12"/>
  <c r="F41" i="12"/>
  <c r="M40" i="12"/>
  <c r="F40" i="12"/>
  <c r="K28" i="12"/>
  <c r="I28" i="12"/>
  <c r="G28" i="12"/>
  <c r="E28" i="12"/>
  <c r="D28" i="12"/>
  <c r="C28" i="12"/>
  <c r="M27" i="12"/>
  <c r="F27" i="12"/>
  <c r="M26" i="12"/>
  <c r="F26" i="12"/>
  <c r="M25" i="12"/>
  <c r="F25" i="12"/>
  <c r="M24" i="12"/>
  <c r="F24" i="12"/>
  <c r="Q12" i="12"/>
  <c r="K12" i="12"/>
  <c r="I12" i="12"/>
  <c r="G12" i="12"/>
  <c r="E12" i="12"/>
  <c r="D12" i="12"/>
  <c r="C12" i="12"/>
  <c r="M11" i="12"/>
  <c r="F11" i="12"/>
  <c r="M10" i="12"/>
  <c r="F10" i="12"/>
  <c r="M9" i="12"/>
  <c r="F9" i="12"/>
  <c r="M8" i="12"/>
  <c r="F8" i="12"/>
  <c r="Q81" i="11"/>
  <c r="K81" i="11"/>
  <c r="I81" i="11"/>
  <c r="G81" i="11"/>
  <c r="E81" i="11"/>
  <c r="D81" i="11"/>
  <c r="C81" i="11"/>
  <c r="M80" i="11"/>
  <c r="F80" i="11"/>
  <c r="M79" i="11"/>
  <c r="F79" i="11"/>
  <c r="Q67" i="11"/>
  <c r="K67" i="11"/>
  <c r="I67" i="11"/>
  <c r="G67" i="11"/>
  <c r="E67" i="11"/>
  <c r="D67" i="11"/>
  <c r="C67" i="11"/>
  <c r="M66" i="11"/>
  <c r="F66" i="11"/>
  <c r="M65" i="11"/>
  <c r="F65" i="11"/>
  <c r="Q53" i="11"/>
  <c r="K53" i="11"/>
  <c r="I53" i="11"/>
  <c r="G53" i="11"/>
  <c r="E53" i="11"/>
  <c r="D53" i="11"/>
  <c r="C53" i="11"/>
  <c r="M52" i="11"/>
  <c r="F52" i="11"/>
  <c r="M51" i="11"/>
  <c r="F51" i="11"/>
  <c r="Q39" i="11"/>
  <c r="K39" i="11"/>
  <c r="I39" i="11"/>
  <c r="G39" i="11"/>
  <c r="E39" i="11"/>
  <c r="D39" i="11"/>
  <c r="C39" i="11"/>
  <c r="M38" i="11"/>
  <c r="F38" i="11"/>
  <c r="M37" i="11"/>
  <c r="F37" i="11"/>
  <c r="M36" i="11"/>
  <c r="F36" i="11"/>
  <c r="Q24" i="11"/>
  <c r="K24" i="11"/>
  <c r="I24" i="11"/>
  <c r="G24" i="11"/>
  <c r="E24" i="11"/>
  <c r="D24" i="11"/>
  <c r="C24" i="11"/>
  <c r="M23" i="11"/>
  <c r="M24" i="11"/>
  <c r="C27" i="11"/>
  <c r="F23" i="11"/>
  <c r="N26" i="12"/>
  <c r="Q11" i="11"/>
  <c r="K11" i="11"/>
  <c r="I11" i="11"/>
  <c r="G11" i="11"/>
  <c r="E11" i="11"/>
  <c r="D11" i="11"/>
  <c r="C11" i="11"/>
  <c r="M10" i="11"/>
  <c r="F10" i="11"/>
  <c r="M9" i="11"/>
  <c r="F9" i="11"/>
  <c r="M8" i="11"/>
  <c r="F8" i="11"/>
  <c r="Q57" i="10"/>
  <c r="K57" i="10"/>
  <c r="I57" i="10"/>
  <c r="G57" i="10"/>
  <c r="E57" i="10"/>
  <c r="D57" i="10"/>
  <c r="C57" i="10"/>
  <c r="M56" i="10"/>
  <c r="F56" i="10"/>
  <c r="M55" i="10"/>
  <c r="F55" i="10"/>
  <c r="M54" i="10"/>
  <c r="F54" i="10"/>
  <c r="Q42" i="10"/>
  <c r="K42" i="10"/>
  <c r="I42" i="10"/>
  <c r="G42" i="10"/>
  <c r="E42" i="10"/>
  <c r="D42" i="10"/>
  <c r="C42" i="10"/>
  <c r="M41" i="10"/>
  <c r="F41" i="10"/>
  <c r="M40" i="10"/>
  <c r="F40" i="10"/>
  <c r="M39" i="10"/>
  <c r="F39" i="10"/>
  <c r="Q27" i="10"/>
  <c r="K27" i="10"/>
  <c r="I27" i="10"/>
  <c r="G27" i="10"/>
  <c r="E27" i="10"/>
  <c r="D27" i="10"/>
  <c r="C27" i="10"/>
  <c r="M26" i="10"/>
  <c r="F26" i="10"/>
  <c r="M25" i="10"/>
  <c r="F25" i="10"/>
  <c r="N25" i="10"/>
  <c r="Q13" i="10"/>
  <c r="K13" i="10"/>
  <c r="I13" i="10"/>
  <c r="G13" i="10"/>
  <c r="E13" i="10"/>
  <c r="D13" i="10"/>
  <c r="C13" i="10"/>
  <c r="M12" i="10"/>
  <c r="F12" i="10"/>
  <c r="M11" i="10"/>
  <c r="F11" i="10"/>
  <c r="M10" i="10"/>
  <c r="F10" i="10"/>
  <c r="M9" i="10"/>
  <c r="F9" i="10"/>
  <c r="M8" i="10"/>
  <c r="F8" i="10"/>
  <c r="C61" i="9"/>
  <c r="Q78" i="9"/>
  <c r="K78" i="9"/>
  <c r="I78" i="9"/>
  <c r="G78" i="9"/>
  <c r="E78" i="9"/>
  <c r="D78" i="9"/>
  <c r="C78" i="9"/>
  <c r="M77" i="9"/>
  <c r="F77" i="9"/>
  <c r="M76" i="9"/>
  <c r="F76" i="9"/>
  <c r="M75" i="9"/>
  <c r="F75" i="9"/>
  <c r="M74" i="9"/>
  <c r="F74" i="9"/>
  <c r="M73" i="9"/>
  <c r="F73" i="9"/>
  <c r="Q61" i="9"/>
  <c r="K61" i="9"/>
  <c r="I61" i="9"/>
  <c r="G61" i="9"/>
  <c r="E61" i="9"/>
  <c r="D61" i="9"/>
  <c r="M60" i="9"/>
  <c r="F60" i="9"/>
  <c r="M59" i="9"/>
  <c r="F59" i="9"/>
  <c r="M58" i="9"/>
  <c r="F58" i="9"/>
  <c r="M57" i="9"/>
  <c r="F57" i="9"/>
  <c r="M56" i="9"/>
  <c r="F56" i="9"/>
  <c r="M55" i="9"/>
  <c r="F55" i="9"/>
  <c r="Q43" i="9"/>
  <c r="K43" i="9"/>
  <c r="I43" i="9"/>
  <c r="G43" i="9"/>
  <c r="E43" i="9"/>
  <c r="D43" i="9"/>
  <c r="C43" i="9"/>
  <c r="M42" i="9"/>
  <c r="F42" i="9"/>
  <c r="M41" i="9"/>
  <c r="F41" i="9"/>
  <c r="Q29" i="9"/>
  <c r="K29" i="9"/>
  <c r="I29" i="9"/>
  <c r="G29" i="9"/>
  <c r="E29" i="9"/>
  <c r="D29" i="9"/>
  <c r="C29" i="9"/>
  <c r="M28" i="9"/>
  <c r="F28" i="9"/>
  <c r="M27" i="9"/>
  <c r="F27" i="9"/>
  <c r="M26" i="9"/>
  <c r="F26" i="9"/>
  <c r="M25" i="9"/>
  <c r="F25" i="9"/>
  <c r="M24" i="9"/>
  <c r="F24" i="9"/>
  <c r="M23" i="9"/>
  <c r="F23" i="9"/>
  <c r="M22" i="9"/>
  <c r="F22" i="9"/>
  <c r="Q10" i="9"/>
  <c r="K10" i="9"/>
  <c r="I10" i="9"/>
  <c r="G10" i="9"/>
  <c r="E10" i="9"/>
  <c r="D10" i="9"/>
  <c r="C10" i="9"/>
  <c r="M9" i="9"/>
  <c r="F9" i="9"/>
  <c r="M8" i="9"/>
  <c r="F8" i="9"/>
  <c r="Q92" i="8"/>
  <c r="K92" i="8"/>
  <c r="I92" i="8"/>
  <c r="G92" i="8"/>
  <c r="E92" i="8"/>
  <c r="D92" i="8"/>
  <c r="C92" i="8"/>
  <c r="M91" i="8"/>
  <c r="F91" i="8"/>
  <c r="M90" i="8"/>
  <c r="F90" i="8"/>
  <c r="N90" i="8"/>
  <c r="Q78" i="8"/>
  <c r="K78" i="8"/>
  <c r="I78" i="8"/>
  <c r="G78" i="8"/>
  <c r="E78" i="8"/>
  <c r="D78" i="8"/>
  <c r="C78" i="8"/>
  <c r="M77" i="8"/>
  <c r="F77" i="8"/>
  <c r="M76" i="8"/>
  <c r="F76" i="8"/>
  <c r="Q64" i="8"/>
  <c r="K64" i="8"/>
  <c r="I64" i="8"/>
  <c r="G64" i="8"/>
  <c r="E64" i="8"/>
  <c r="D64" i="8"/>
  <c r="C64" i="8"/>
  <c r="M61" i="8"/>
  <c r="F61" i="8"/>
  <c r="N61" i="8"/>
  <c r="M60" i="8"/>
  <c r="F60" i="8"/>
  <c r="M59" i="8"/>
  <c r="F59" i="8"/>
  <c r="N59" i="8"/>
  <c r="M58" i="8"/>
  <c r="F58" i="8"/>
  <c r="M57" i="8"/>
  <c r="F57" i="8"/>
  <c r="N57" i="8"/>
  <c r="Q45" i="8"/>
  <c r="K45" i="8"/>
  <c r="I45" i="8"/>
  <c r="G45" i="8"/>
  <c r="E45" i="8"/>
  <c r="D45" i="8"/>
  <c r="C45" i="8"/>
  <c r="M44" i="8"/>
  <c r="F44" i="8"/>
  <c r="M43" i="8"/>
  <c r="F43" i="8"/>
  <c r="M42" i="8"/>
  <c r="F42" i="8"/>
  <c r="M41" i="8"/>
  <c r="F41" i="8"/>
  <c r="Q29" i="8"/>
  <c r="K29" i="8"/>
  <c r="I29" i="8"/>
  <c r="G29" i="8"/>
  <c r="E29" i="8"/>
  <c r="D29" i="8"/>
  <c r="C29" i="8"/>
  <c r="M28" i="8"/>
  <c r="F28" i="8"/>
  <c r="N28" i="8"/>
  <c r="M27" i="8"/>
  <c r="F27" i="8"/>
  <c r="M26" i="8"/>
  <c r="F26" i="8"/>
  <c r="N26" i="8"/>
  <c r="M25" i="8"/>
  <c r="F25" i="8"/>
  <c r="M24" i="8"/>
  <c r="F24" i="8"/>
  <c r="N24" i="8"/>
  <c r="Q12" i="8"/>
  <c r="K12" i="8"/>
  <c r="I12" i="8"/>
  <c r="G12" i="8"/>
  <c r="E12" i="8"/>
  <c r="D12" i="8"/>
  <c r="C12" i="8"/>
  <c r="M11" i="8"/>
  <c r="F11" i="8"/>
  <c r="M10" i="8"/>
  <c r="F10" i="8"/>
  <c r="M9" i="8"/>
  <c r="F9" i="8"/>
  <c r="M8" i="8"/>
  <c r="F8" i="8"/>
  <c r="M82" i="7"/>
  <c r="F82" i="7"/>
  <c r="M81" i="7"/>
  <c r="F81" i="7"/>
  <c r="Q85" i="7"/>
  <c r="K85" i="7"/>
  <c r="I85" i="7"/>
  <c r="G85" i="7"/>
  <c r="E85" i="7"/>
  <c r="D85" i="7"/>
  <c r="C85" i="7"/>
  <c r="M84" i="7"/>
  <c r="F84" i="7"/>
  <c r="M83" i="7"/>
  <c r="F83" i="7"/>
  <c r="M80" i="7"/>
  <c r="F80" i="7"/>
  <c r="M79" i="7"/>
  <c r="F79" i="7"/>
  <c r="M78" i="7"/>
  <c r="F78" i="7"/>
  <c r="N78" i="7"/>
  <c r="M77" i="7"/>
  <c r="F77" i="7"/>
  <c r="M76" i="7"/>
  <c r="F76" i="7"/>
  <c r="M75" i="7"/>
  <c r="F75" i="7"/>
  <c r="M74" i="7"/>
  <c r="F74" i="7"/>
  <c r="M73" i="7"/>
  <c r="F73" i="7"/>
  <c r="Q45" i="7"/>
  <c r="K45" i="7"/>
  <c r="I45" i="7"/>
  <c r="G45" i="7"/>
  <c r="E45" i="7"/>
  <c r="D45" i="7"/>
  <c r="C45" i="7"/>
  <c r="M44" i="7"/>
  <c r="F44" i="7"/>
  <c r="M43" i="7"/>
  <c r="F43" i="7"/>
  <c r="M42" i="7"/>
  <c r="F42" i="7"/>
  <c r="M41" i="7"/>
  <c r="F41" i="7"/>
  <c r="F58" i="7"/>
  <c r="F59" i="7"/>
  <c r="F60" i="7"/>
  <c r="F57" i="7"/>
  <c r="Q61" i="7"/>
  <c r="K61" i="7"/>
  <c r="I61" i="7"/>
  <c r="G61" i="7"/>
  <c r="E61" i="7"/>
  <c r="D61" i="7"/>
  <c r="C61" i="7"/>
  <c r="M60" i="7"/>
  <c r="M59" i="7"/>
  <c r="M58" i="7"/>
  <c r="M57" i="7"/>
  <c r="Q29" i="7"/>
  <c r="K29" i="7"/>
  <c r="I29" i="7"/>
  <c r="G29" i="7"/>
  <c r="E29" i="7"/>
  <c r="D29" i="7"/>
  <c r="C29" i="7"/>
  <c r="M28" i="7"/>
  <c r="F28" i="7"/>
  <c r="M27" i="7"/>
  <c r="F27" i="7"/>
  <c r="M26" i="7"/>
  <c r="N26" i="7"/>
  <c r="F10" i="7"/>
  <c r="M13" i="7"/>
  <c r="N13" i="7"/>
  <c r="F13" i="7"/>
  <c r="M12" i="7"/>
  <c r="N12" i="7"/>
  <c r="F12" i="7"/>
  <c r="M11" i="7"/>
  <c r="N11" i="7"/>
  <c r="F11" i="7"/>
  <c r="M10" i="7"/>
  <c r="N10" i="7"/>
  <c r="F8" i="7"/>
  <c r="F9" i="7"/>
  <c r="M9" i="7"/>
  <c r="N9" i="7"/>
  <c r="M8" i="7"/>
  <c r="N8" i="7"/>
  <c r="Q8" i="7"/>
  <c r="Q14" i="7"/>
  <c r="K14" i="7"/>
  <c r="I14" i="7"/>
  <c r="G14" i="7"/>
  <c r="E14" i="7"/>
  <c r="D14" i="7"/>
  <c r="C14" i="7"/>
  <c r="N77" i="7"/>
  <c r="N83" i="7"/>
  <c r="M57" i="10"/>
  <c r="C60" i="10"/>
  <c r="N25" i="12"/>
  <c r="N67" i="13"/>
  <c r="N167" i="13"/>
  <c r="N32" i="13"/>
  <c r="N45" i="13"/>
  <c r="N162" i="13"/>
  <c r="N166" i="13"/>
  <c r="N68" i="13"/>
  <c r="N75" i="13"/>
  <c r="N59" i="7"/>
  <c r="N75" i="7"/>
  <c r="F13" i="10"/>
  <c r="C15" i="10"/>
  <c r="N69" i="13"/>
  <c r="N97" i="13"/>
  <c r="N185" i="13"/>
  <c r="N26" i="13"/>
  <c r="N94" i="13"/>
  <c r="N130" i="13"/>
  <c r="N70" i="13"/>
  <c r="N98" i="13"/>
  <c r="N132" i="13"/>
  <c r="N9" i="10"/>
  <c r="N38" i="11"/>
  <c r="M53" i="11"/>
  <c r="C56" i="11"/>
  <c r="F67" i="11"/>
  <c r="C69" i="11"/>
  <c r="F12" i="12"/>
  <c r="C14" i="12"/>
  <c r="M28" i="12"/>
  <c r="C31" i="12"/>
  <c r="M42" i="12"/>
  <c r="C45" i="12"/>
  <c r="F45" i="7"/>
  <c r="C47" i="7"/>
  <c r="N81" i="7"/>
  <c r="N54" i="10"/>
  <c r="N15" i="14"/>
  <c r="N26" i="9"/>
  <c r="N27" i="7"/>
  <c r="N12" i="10"/>
  <c r="N41" i="10"/>
  <c r="N9" i="11"/>
  <c r="N37" i="11"/>
  <c r="N56" i="12"/>
  <c r="M29" i="8"/>
  <c r="C32" i="8"/>
  <c r="N44" i="8"/>
  <c r="M64" i="8"/>
  <c r="C67" i="8"/>
  <c r="M92" i="8"/>
  <c r="C95" i="8"/>
  <c r="N8" i="9"/>
  <c r="F29" i="9"/>
  <c r="C31" i="9"/>
  <c r="N28" i="9"/>
  <c r="N28" i="7"/>
  <c r="F61" i="7"/>
  <c r="C63" i="7"/>
  <c r="N43" i="7"/>
  <c r="N80" i="11"/>
  <c r="N9" i="12"/>
  <c r="N11" i="12"/>
  <c r="N24" i="12"/>
  <c r="N41" i="12"/>
  <c r="N55" i="12"/>
  <c r="F57" i="12"/>
  <c r="C59" i="12"/>
  <c r="N74" i="7"/>
  <c r="N76" i="7"/>
  <c r="N80" i="7"/>
  <c r="N41" i="8"/>
  <c r="N43" i="8"/>
  <c r="N42" i="9"/>
  <c r="N56" i="10"/>
  <c r="N23" i="11"/>
  <c r="N24" i="11"/>
  <c r="N52" i="11"/>
  <c r="N79" i="11"/>
  <c r="N81" i="11"/>
  <c r="N65" i="13"/>
  <c r="N71" i="13"/>
  <c r="N28" i="13"/>
  <c r="N47" i="13"/>
  <c r="N64" i="13"/>
  <c r="N92" i="13"/>
  <c r="N113" i="13"/>
  <c r="N180" i="13"/>
  <c r="F14" i="7"/>
  <c r="C16" i="7"/>
  <c r="N79" i="7"/>
  <c r="N84" i="7"/>
  <c r="M12" i="8"/>
  <c r="C15" i="8"/>
  <c r="N27" i="12"/>
  <c r="N28" i="12"/>
  <c r="F33" i="13"/>
  <c r="C35" i="13"/>
  <c r="F50" i="13"/>
  <c r="C52" i="13"/>
  <c r="F99" i="13"/>
  <c r="C101" i="13"/>
  <c r="F133" i="13"/>
  <c r="C135" i="13"/>
  <c r="M150" i="13"/>
  <c r="C153" i="13"/>
  <c r="N30" i="13"/>
  <c r="N49" i="13"/>
  <c r="N62" i="13"/>
  <c r="N66" i="13"/>
  <c r="N77" i="13"/>
  <c r="N90" i="13"/>
  <c r="N96" i="13"/>
  <c r="N111" i="13"/>
  <c r="N128" i="13"/>
  <c r="N164" i="13"/>
  <c r="N8" i="8"/>
  <c r="N10" i="8"/>
  <c r="N25" i="8"/>
  <c r="F64" i="8"/>
  <c r="C66" i="8"/>
  <c r="C68" i="8"/>
  <c r="N60" i="8"/>
  <c r="M78" i="8"/>
  <c r="C81" i="8"/>
  <c r="N91" i="8"/>
  <c r="M10" i="9"/>
  <c r="C13" i="9"/>
  <c r="N23" i="9"/>
  <c r="F78" i="9"/>
  <c r="C80" i="9"/>
  <c r="N75" i="9"/>
  <c r="F27" i="10"/>
  <c r="C29" i="10"/>
  <c r="M42" i="10"/>
  <c r="C45" i="10"/>
  <c r="N55" i="10"/>
  <c r="F14" i="13"/>
  <c r="C16" i="13"/>
  <c r="N11" i="13"/>
  <c r="N13" i="13"/>
  <c r="N11" i="14"/>
  <c r="N13" i="14"/>
  <c r="N147" i="13"/>
  <c r="N149" i="13"/>
  <c r="N72" i="13"/>
  <c r="N74" i="13"/>
  <c r="N9" i="9"/>
  <c r="N56" i="9"/>
  <c r="N27" i="9"/>
  <c r="N58" i="9"/>
  <c r="M43" i="9"/>
  <c r="C46" i="9"/>
  <c r="F61" i="9"/>
  <c r="C63" i="9"/>
  <c r="M61" i="7"/>
  <c r="C64" i="7"/>
  <c r="C65" i="7"/>
  <c r="N60" i="9"/>
  <c r="N73" i="9"/>
  <c r="N77" i="9"/>
  <c r="M29" i="7"/>
  <c r="C32" i="7"/>
  <c r="N42" i="7"/>
  <c r="N44" i="7"/>
  <c r="N76" i="8"/>
  <c r="N11" i="10"/>
  <c r="F11" i="11"/>
  <c r="C13" i="11"/>
  <c r="N8" i="13"/>
  <c r="N146" i="13"/>
  <c r="N148" i="13"/>
  <c r="N41" i="7"/>
  <c r="F92" i="8"/>
  <c r="C94" i="8"/>
  <c r="N40" i="10"/>
  <c r="N10" i="11"/>
  <c r="F29" i="8"/>
  <c r="C31" i="8"/>
  <c r="N92" i="8"/>
  <c r="N24" i="9"/>
  <c r="F43" i="9"/>
  <c r="C45" i="9"/>
  <c r="N57" i="9"/>
  <c r="N59" i="9"/>
  <c r="N76" i="9"/>
  <c r="F57" i="10"/>
  <c r="C59" i="10"/>
  <c r="F24" i="11"/>
  <c r="C26" i="11"/>
  <c r="C28" i="11"/>
  <c r="N66" i="11"/>
  <c r="M81" i="11"/>
  <c r="C84" i="11"/>
  <c r="N10" i="12"/>
  <c r="N29" i="13"/>
  <c r="N31" i="13"/>
  <c r="N48" i="13"/>
  <c r="N76" i="13"/>
  <c r="M99" i="13"/>
  <c r="C102" i="13"/>
  <c r="N93" i="13"/>
  <c r="N95" i="13"/>
  <c r="N112" i="13"/>
  <c r="N114" i="13"/>
  <c r="N129" i="13"/>
  <c r="N131" i="13"/>
  <c r="N165" i="13"/>
  <c r="M186" i="13"/>
  <c r="C189" i="13"/>
  <c r="N183" i="13"/>
  <c r="F168" i="13"/>
  <c r="C170" i="13"/>
  <c r="F29" i="7"/>
  <c r="C31" i="7"/>
  <c r="C33" i="7"/>
  <c r="M45" i="7"/>
  <c r="C48" i="7"/>
  <c r="C49" i="7"/>
  <c r="M45" i="8"/>
  <c r="C48" i="8"/>
  <c r="N27" i="8"/>
  <c r="N29" i="8"/>
  <c r="N58" i="8"/>
  <c r="N10" i="10"/>
  <c r="F81" i="11"/>
  <c r="C83" i="11"/>
  <c r="F28" i="12"/>
  <c r="C30" i="12"/>
  <c r="C32" i="12"/>
  <c r="N57" i="7"/>
  <c r="N60" i="7"/>
  <c r="N58" i="7"/>
  <c r="N73" i="7"/>
  <c r="N82" i="7"/>
  <c r="F12" i="8"/>
  <c r="C14" i="8"/>
  <c r="C16" i="8"/>
  <c r="N11" i="8"/>
  <c r="F10" i="9"/>
  <c r="C12" i="9"/>
  <c r="N25" i="9"/>
  <c r="M16" i="14"/>
  <c r="C19" i="14"/>
  <c r="N14" i="14"/>
  <c r="N14" i="7"/>
  <c r="M11" i="11"/>
  <c r="C14" i="11"/>
  <c r="N8" i="11"/>
  <c r="N51" i="11"/>
  <c r="N53" i="11"/>
  <c r="F53" i="11"/>
  <c r="C55" i="11"/>
  <c r="C57" i="11"/>
  <c r="M67" i="11"/>
  <c r="C70" i="11"/>
  <c r="C71" i="11"/>
  <c r="N65" i="11"/>
  <c r="F186" i="13"/>
  <c r="C188" i="13"/>
  <c r="N184" i="13"/>
  <c r="N27" i="13"/>
  <c r="M33" i="13"/>
  <c r="C36" i="13"/>
  <c r="M50" i="13"/>
  <c r="C53" i="13"/>
  <c r="C54" i="13"/>
  <c r="N46" i="13"/>
  <c r="M78" i="13"/>
  <c r="C81" i="13"/>
  <c r="N63" i="13"/>
  <c r="N127" i="13"/>
  <c r="M133" i="13"/>
  <c r="C136" i="13"/>
  <c r="F150" i="13"/>
  <c r="C152" i="13"/>
  <c r="N145" i="13"/>
  <c r="N163" i="13"/>
  <c r="M168" i="13"/>
  <c r="C171" i="13"/>
  <c r="N73" i="13"/>
  <c r="F78" i="13"/>
  <c r="C80" i="13"/>
  <c r="F85" i="7"/>
  <c r="C87" i="7"/>
  <c r="N9" i="8"/>
  <c r="M85" i="7"/>
  <c r="C88" i="7"/>
  <c r="N41" i="9"/>
  <c r="N43" i="9"/>
  <c r="F39" i="11"/>
  <c r="C41" i="11"/>
  <c r="N36" i="11"/>
  <c r="N91" i="13"/>
  <c r="M14" i="7"/>
  <c r="C17" i="7"/>
  <c r="F45" i="8"/>
  <c r="C47" i="8"/>
  <c r="N42" i="8"/>
  <c r="N45" i="8"/>
  <c r="N77" i="8"/>
  <c r="N78" i="8"/>
  <c r="F78" i="8"/>
  <c r="C80" i="8"/>
  <c r="C82" i="8"/>
  <c r="M29" i="9"/>
  <c r="C32" i="9"/>
  <c r="C33" i="9"/>
  <c r="N22" i="9"/>
  <c r="M61" i="9"/>
  <c r="C64" i="9"/>
  <c r="C65" i="9"/>
  <c r="N55" i="9"/>
  <c r="N74" i="9"/>
  <c r="M78" i="9"/>
  <c r="C81" i="9"/>
  <c r="C61" i="10"/>
  <c r="M13" i="10"/>
  <c r="C16" i="10"/>
  <c r="C17" i="10"/>
  <c r="N8" i="10"/>
  <c r="M27" i="10"/>
  <c r="C30" i="10"/>
  <c r="N26" i="10"/>
  <c r="N27" i="10"/>
  <c r="F42" i="10"/>
  <c r="C44" i="10"/>
  <c r="N39" i="10"/>
  <c r="N42" i="10"/>
  <c r="M39" i="11"/>
  <c r="C42" i="11"/>
  <c r="M12" i="12"/>
  <c r="C15" i="12"/>
  <c r="C16" i="12"/>
  <c r="N8" i="12"/>
  <c r="N40" i="12"/>
  <c r="F42" i="12"/>
  <c r="C44" i="12"/>
  <c r="C46" i="12"/>
  <c r="N54" i="12"/>
  <c r="M57" i="12"/>
  <c r="C60" i="12"/>
  <c r="C61" i="12"/>
  <c r="N9" i="13"/>
  <c r="M14" i="13"/>
  <c r="C17" i="13"/>
  <c r="C18" i="13"/>
  <c r="F16" i="14"/>
  <c r="C18" i="14"/>
  <c r="C20" i="14"/>
  <c r="N8" i="14"/>
  <c r="M115" i="13"/>
  <c r="C118" i="13"/>
  <c r="C119" i="13"/>
  <c r="N181" i="13"/>
  <c r="C33" i="8"/>
  <c r="N10" i="9"/>
  <c r="N186" i="13"/>
  <c r="C31" i="10"/>
  <c r="C103" i="13"/>
  <c r="N45" i="7"/>
  <c r="N42" i="12"/>
  <c r="N78" i="9"/>
  <c r="C49" i="8"/>
  <c r="N39" i="11"/>
  <c r="C14" i="9"/>
  <c r="N133" i="13"/>
  <c r="N29" i="7"/>
  <c r="N64" i="8"/>
  <c r="C47" i="9"/>
  <c r="C15" i="11"/>
  <c r="N57" i="12"/>
  <c r="C18" i="7"/>
  <c r="N150" i="13"/>
  <c r="C96" i="8"/>
  <c r="N57" i="10"/>
  <c r="C82" i="9"/>
  <c r="C37" i="13"/>
  <c r="N16" i="14"/>
  <c r="C46" i="10"/>
  <c r="N99" i="13"/>
  <c r="C154" i="13"/>
  <c r="N11" i="11"/>
  <c r="N61" i="9"/>
  <c r="N12" i="8"/>
  <c r="C172" i="13"/>
  <c r="C137" i="13"/>
  <c r="N50" i="13"/>
  <c r="N85" i="7"/>
  <c r="N61" i="7"/>
  <c r="N115" i="13"/>
  <c r="C190" i="13"/>
  <c r="N78" i="13"/>
  <c r="N14" i="13"/>
  <c r="N12" i="12"/>
  <c r="N168" i="13"/>
  <c r="C85" i="11"/>
  <c r="N13" i="10"/>
  <c r="N29" i="9"/>
  <c r="N67" i="11"/>
  <c r="N33" i="13"/>
  <c r="C43" i="11"/>
  <c r="C82" i="13"/>
  <c r="C89" i="7"/>
  <c r="AA240" i="15" l="1"/>
  <c r="AD240" i="15"/>
</calcChain>
</file>

<file path=xl/sharedStrings.xml><?xml version="1.0" encoding="utf-8"?>
<sst xmlns="http://schemas.openxmlformats.org/spreadsheetml/2006/main" count="3425" uniqueCount="1374">
  <si>
    <t>Iniciativa estratégica</t>
  </si>
  <si>
    <t>Vigencias futuras</t>
  </si>
  <si>
    <t>Otras fuentes</t>
  </si>
  <si>
    <t>Presupuesto total</t>
  </si>
  <si>
    <t>Total otras fuentes</t>
  </si>
  <si>
    <t>Valor</t>
  </si>
  <si>
    <t>Total</t>
  </si>
  <si>
    <t>Otras Fuentes</t>
  </si>
  <si>
    <t>xxxx</t>
  </si>
  <si>
    <t>Inversión</t>
  </si>
  <si>
    <t>Funcionamiento</t>
  </si>
  <si>
    <t>Metas 2017</t>
  </si>
  <si>
    <t>PGN Colciencias 2017</t>
  </si>
  <si>
    <t>Presupuesto General de la Nación 2017</t>
  </si>
  <si>
    <t>FFJC - Saldos</t>
  </si>
  <si>
    <t>Descripción fuente de saldos FFJC</t>
  </si>
  <si>
    <t>Total PGN 2017</t>
  </si>
  <si>
    <t>Descripción fuente de rendimientos FFJC</t>
  </si>
  <si>
    <t>Rendimientos - FFJC</t>
  </si>
  <si>
    <t>Por apalancar</t>
  </si>
  <si>
    <t>Descripción fuente por apalancar</t>
  </si>
  <si>
    <t>Mejorar la calidad y el impacto de la investigación y la transferencia de conocimiento y tecnología</t>
  </si>
  <si>
    <t>Becas para la formación de maestría y doctorado nacional y exterior financiados por Colciencias y otras entidades</t>
  </si>
  <si>
    <t>Formación de capital humano para la CTeI a nivel de Doctorado y Maestría</t>
  </si>
  <si>
    <t>Convocatoria de formación para estudios de doctorado en el exterior y en Colombia</t>
  </si>
  <si>
    <t>Icetex</t>
  </si>
  <si>
    <t>Indicador programático</t>
  </si>
  <si>
    <t>43 exterior
133 en colombia</t>
  </si>
  <si>
    <t>Convocatoria de formación para estudios de doctoradode maestría y doctorado en el exterior COLFUTURO</t>
  </si>
  <si>
    <t>Formación de alto nivel SGR</t>
  </si>
  <si>
    <t>SGR</t>
  </si>
  <si>
    <t>Seguimiento financiero al proyecto de capacitación de recursos humanos para la investigación</t>
  </si>
  <si>
    <t>Desembolsos vigencias futuras comprometidas</t>
  </si>
  <si>
    <t>Apoyo a postdoctorados en Colombia de becarios Colciencias</t>
  </si>
  <si>
    <t>Objetivo Estratégico 1</t>
  </si>
  <si>
    <t>Programa Estratégico 1.1</t>
  </si>
  <si>
    <t>Programa Estratégico 1.2</t>
  </si>
  <si>
    <t>Articulación de oferta y demanda para recurso humano de alto nivel</t>
  </si>
  <si>
    <t>Implementación del grupo comunidad becarios Colciencias</t>
  </si>
  <si>
    <t>% de beneficiarios de becas Colciencias con perfil público en la plataforma</t>
  </si>
  <si>
    <t>Gestión de la base de datos de beneficiarios Colciencias</t>
  </si>
  <si>
    <t>Talleres de articulación de oferta y demanda de doctores</t>
  </si>
  <si>
    <t>Consolidación de modelos cienciométricos para los actores del SNCTI</t>
  </si>
  <si>
    <t>Convocatoria reconocimiento de grupos de investigación e investigadores 2017</t>
  </si>
  <si>
    <t>Artículos científicos publicados en revistas científicas especializadas por investigadores colombianos</t>
  </si>
  <si>
    <t>Revisión del modelo de medición grupos e investigadores</t>
  </si>
  <si>
    <t>Revisión del modelo de medición de productos de CTeI de la comunidad en Ciencias Sociales, Humanas y Educación</t>
  </si>
  <si>
    <t>Gestión ORCID y EUROCRIS</t>
  </si>
  <si>
    <t>Incremento de la visibilidad e impacto de las publicaciones científicas colombianas</t>
  </si>
  <si>
    <t>Programa Estratégico 1.4</t>
  </si>
  <si>
    <t>Programa Estratégico 1.3</t>
  </si>
  <si>
    <t>Implementación de nueva métrica para indexar revistas colombianas</t>
  </si>
  <si>
    <t>Revistas colombianas Indexadas</t>
  </si>
  <si>
    <t>Formulación e implementación del plan de apoyo a revistas colombianas</t>
  </si>
  <si>
    <t>Servicio permanente de homologación de revistas especializadas de CTeI - Publindex</t>
  </si>
  <si>
    <t>Realización de la segunda etapa convocatoria 768 - Clasificación de revistas nacionales</t>
  </si>
  <si>
    <t>Programa Estratégico 1.5</t>
  </si>
  <si>
    <t>Fomento al desarrollo de programas y proyectos de generación de conocimiento en CTeI</t>
  </si>
  <si>
    <t>Incrementar la articulación con gestión territorial</t>
  </si>
  <si>
    <t>Implementación Colombia científica</t>
  </si>
  <si>
    <t>Credito Banco Mundial</t>
  </si>
  <si>
    <t>Financiación de programas y proyectos de CTeI en Salud</t>
  </si>
  <si>
    <t>Proyectos de investigación apoyados</t>
  </si>
  <si>
    <t>Financiación de programas y proyectos de CTeI y su contribución a los retos del país</t>
  </si>
  <si>
    <t>Financiación de programas y proyectos de CTeI en seguridad y defensa</t>
  </si>
  <si>
    <t>Convenio 015-2015 FAC</t>
  </si>
  <si>
    <t>Financiación de programas y proyectos de CTeI en hidrocarburos y geociencias</t>
  </si>
  <si>
    <t>Convenio ANH</t>
  </si>
  <si>
    <t>Formulación de planes estratégicos programas nacionales de CTeI</t>
  </si>
  <si>
    <t>Financiación de programas y proyectos de CTeI en educación - Antioquia</t>
  </si>
  <si>
    <t>Financiación de programas y proyectos de CTeI en paz - Putumayo</t>
  </si>
  <si>
    <t>Acceso a información científica especializada</t>
  </si>
  <si>
    <t>Gestión para la adopación de la reglamentación y de la política de la ética de la investigación e integridad científica</t>
  </si>
  <si>
    <t>Gestión de proyectos tipo convocatorias regionales de investigación</t>
  </si>
  <si>
    <t>Promover el desarrollo tecnológico y la innovación como motor de crecimiento empresarial y del emprendimiento</t>
  </si>
  <si>
    <t>Objetivo Estratégico 2</t>
  </si>
  <si>
    <t>Programa Estratégico 2.1</t>
  </si>
  <si>
    <t>Alianzas para la Innovación</t>
  </si>
  <si>
    <t>Implementación de proyectos prototipo - Alianzas - (convocatoria nacional)</t>
  </si>
  <si>
    <t>Metodología para formar empresas de manera virtual (bajar costos) Alianzas</t>
  </si>
  <si>
    <t>Nueva estrategia con Confecámaras y Cámaras de Comercio</t>
  </si>
  <si>
    <t>Empresas apoyadas en procesos de innovación por Colciencias</t>
  </si>
  <si>
    <t>Recursos  del convenio 209-2015, que seran reinvertidos en el mismo según aprobación del Comité ejecutivo del convenio. (estos recursos estan en Confecámaras)</t>
  </si>
  <si>
    <t>Ejecución Convenio Alianzas 2016 - 2017</t>
  </si>
  <si>
    <t>Programa Estratégico 2.2</t>
  </si>
  <si>
    <t>Sistemas de Innovación</t>
  </si>
  <si>
    <t>Alineación del programa de Gestores de Ruta N para aporte a Meta Colciencias de Sistemas de Innovación Empresarial</t>
  </si>
  <si>
    <t>Implementación de la estrategia de Sistemas de Innovación Empresarial en un segunda iteración para Bogotá y Barranquilla</t>
  </si>
  <si>
    <t xml:space="preserve">Gestionar la adopción de proyectos tipo "gestión de innovación" por parte de los departamentos </t>
  </si>
  <si>
    <t>Diseño e implementación de piloto para la ejecución de la estrategia de Sistemas de Innovación Empresarial en una de las ciudades Pacto por la Innovación bajo nuevo un  esquema - Villavicencio</t>
  </si>
  <si>
    <t xml:space="preserve"> Implementar los procesos de recolección, consolidación y medición de resultados e impactos logrados por la estrategia de Sistemas de Innovación Empresarial bajo la estrategia de Bitácora de Inersiones</t>
  </si>
  <si>
    <t xml:space="preserve">Apoyo en I+D+i en el Sector Productivo </t>
  </si>
  <si>
    <t>Programa Estratégico 2.3</t>
  </si>
  <si>
    <t>Ejecutar saldo del convenio SENA para I+D+i (Estrategia I+D- Cierre de Brechas Tecnológicas (Fase de diseño))</t>
  </si>
  <si>
    <t>Convenio SENA</t>
  </si>
  <si>
    <t>Adoptar y difundir el nuevo modelo de reconocimiento de actores (Llevar a cabo el Proceso de Reconocimiento)</t>
  </si>
  <si>
    <t>Proyectos I+D (Ruta N, BIOS, CeniBanano - AUGURA) - Apoyo I+D+i al sector productivo gracias a la aticulación con los PNCTeI</t>
  </si>
  <si>
    <t>Convenio SENA 593-2014</t>
  </si>
  <si>
    <t>Programa TIC</t>
  </si>
  <si>
    <t>Programa Estratégico 2.4</t>
  </si>
  <si>
    <t>Pactos TI</t>
  </si>
  <si>
    <t>Convocatoria modelos de calidad</t>
  </si>
  <si>
    <t>Convocatoria de especialización inteligente</t>
  </si>
  <si>
    <t>Convocatoria soluciones innovadoras para el sector Agro</t>
  </si>
  <si>
    <t>Ejecución y seguimiento CEAs</t>
  </si>
  <si>
    <t>Registros de patentes solicitadas por residentes en oficina nacional y PCT</t>
  </si>
  <si>
    <t>Personas sensibilizadas a través de estrategias enfocadas en el uso, apropiación y utilidad de la CTeI</t>
  </si>
  <si>
    <t>Desarrollo de capacidades de transferencia tecnológica</t>
  </si>
  <si>
    <t>Programa Estratégico 2.5</t>
  </si>
  <si>
    <t>Escalar OTRI el modelo de licencia de prueba y articulación con la "ruta competitiva" de MinCIT</t>
  </si>
  <si>
    <t>Ejecución y seguimiento a los Centros de Excelencia y Apropiación en BigData</t>
  </si>
  <si>
    <t>Licenciamientos tecnológicos apoyados</t>
  </si>
  <si>
    <t>Brigada de patentes - Fondo de Protección</t>
  </si>
  <si>
    <t>Programa Estratégico 2.6</t>
  </si>
  <si>
    <t>Brigada de patentes y fondo de protección de patentes</t>
  </si>
  <si>
    <t xml:space="preserve">Estrategia Nacional de Fomento a la Protección de Invenciones </t>
  </si>
  <si>
    <t>Generar una cultura que valore y gestione el conocimiento y la innovación</t>
  </si>
  <si>
    <t>Objetivo Estratégico 3</t>
  </si>
  <si>
    <t>Centros de ciencia</t>
  </si>
  <si>
    <t>Programa Estratégico 3.1</t>
  </si>
  <si>
    <t>Fortalecimiento de Centros de Ciencia estrategia Colciencias</t>
  </si>
  <si>
    <t>Gestión territorial de Centros de Ciencia</t>
  </si>
  <si>
    <t>Centros de ciencia fortalecidos</t>
  </si>
  <si>
    <t>Convenio por gestionar (aliado potencial: Smithsonita/ IBER Museos/OEI)</t>
  </si>
  <si>
    <t>Atrévete</t>
  </si>
  <si>
    <t>Programa Estratégico 3.2</t>
  </si>
  <si>
    <t>Ideas para el Cambio - Programa de innovación Social desde CTeI. Acción Estratégica de impacto: Ciencia y Tic para la paz 2017</t>
  </si>
  <si>
    <t>Gestión Territorial - Ideas para el cambio</t>
  </si>
  <si>
    <t>SGR - Nariño</t>
  </si>
  <si>
    <t>A Ciencia Cierta - Agro –BIO</t>
  </si>
  <si>
    <t>Convenio 398 de 2015</t>
  </si>
  <si>
    <t>Agenda Ciudadana Iberoamericana 2017 (implementación)</t>
  </si>
  <si>
    <t>Actualización de la Estratégia Nacional de Apropiación Social de CTeI (Implica Evaluación de la Estrategia y un proceso de formación de Capacidades para la Apropiación Social de CTeI con actores del sistema)</t>
  </si>
  <si>
    <t>Definición lineamientos y guia sobre Innovación Social en el marco del SGR</t>
  </si>
  <si>
    <t>Digitalización  de Documentos CENDOC</t>
  </si>
  <si>
    <t>Programa Estratégico 3.3</t>
  </si>
  <si>
    <t>Difusión - Todo es ciencia</t>
  </si>
  <si>
    <t>Plataforma digital todo es ciencia</t>
  </si>
  <si>
    <t>Colombia Bio  (serie Web tv para TEC)</t>
  </si>
  <si>
    <t>Colombia BIO</t>
  </si>
  <si>
    <t>Programa Estratégico 3.4</t>
  </si>
  <si>
    <t>Ondas</t>
  </si>
  <si>
    <t>Gestión Territorial</t>
  </si>
  <si>
    <t>SGR - 6 departamentos</t>
  </si>
  <si>
    <t xml:space="preserve">Niños y jóvenes apoyados en procesos de vocación científica
y tecnológica </t>
  </si>
  <si>
    <t>Estrategias de fortalecimiento</t>
  </si>
  <si>
    <t>Lineamientos pedagógicos y metodológicos</t>
  </si>
  <si>
    <t>Implementación comunidad</t>
  </si>
  <si>
    <t xml:space="preserve">Sistema de Mapeo iniciativas de país </t>
  </si>
  <si>
    <t>Proyectos especiales</t>
  </si>
  <si>
    <t>Programa Estratégico 3.5</t>
  </si>
  <si>
    <t>Jóvenes investigadores e innovadores</t>
  </si>
  <si>
    <t>Convocatoria jóvenes investigadores e innovadores</t>
  </si>
  <si>
    <t>Gestión y articulación Instituciones de Educación Superior</t>
  </si>
  <si>
    <t>Gestión con Aliados nacionales  e internacionales jóvenes investigadores e innovadores y Nexo Global</t>
  </si>
  <si>
    <t>Convenio por suscribir con Pfizer/Universidad Nacional
Convenio 593-2015</t>
  </si>
  <si>
    <t>Gestión Territorial jóvenes investigadores e innovadores y Nexo Global</t>
  </si>
  <si>
    <t>SGR (3 departamentos con resultados 2017 NG)
 (Proyectos de Sucre, Huila y Risaralda JII)</t>
  </si>
  <si>
    <t>Estrategia de reconocimiento iniciativas en pre-grado</t>
  </si>
  <si>
    <t>Desarrollar un sistema e institucionalidad habilitante para la CTeI</t>
  </si>
  <si>
    <t>Beneficios Tributarios  para CTeI</t>
  </si>
  <si>
    <t>Nuevos CONPES de beneficios tributarios (sujeto a la reforma tributaria)</t>
  </si>
  <si>
    <t xml:space="preserve">Talleres virtuales para BT </t>
  </si>
  <si>
    <t>Hacer permanente el piloto de empresa altamente innovadora</t>
  </si>
  <si>
    <t>% de asignación del cupo de inversión para deducción tributaria</t>
  </si>
  <si>
    <t>Mecanismo BT, puntos adicionales en proyectos que involucren cadena de proveedores</t>
  </si>
  <si>
    <t>Analizar el comportamiento del uso de BT por parte de MyPimes</t>
  </si>
  <si>
    <t>Ciudades que formalicen pactos por la innovación</t>
  </si>
  <si>
    <t>Propuesta ciudades que formalicen pactos por la innovación</t>
  </si>
  <si>
    <t>Pacto por la innovación</t>
  </si>
  <si>
    <t>Objetivo Estratégico 4</t>
  </si>
  <si>
    <t>Programa Estratégico 4.1</t>
  </si>
  <si>
    <t>Programa Estratégico 4.2</t>
  </si>
  <si>
    <t>Desarrollo de capacidades para diseño y evaluación de políticas en los actores del Sistema Nacional</t>
  </si>
  <si>
    <t>Programa Estratégico 4.3</t>
  </si>
  <si>
    <t>Orientar conceptual y metodológicamente la formulación y evaluación de políticas de CTeI a nivel departamental y municipal</t>
  </si>
  <si>
    <t>Diseño y evaluación de políticas de CTeI</t>
  </si>
  <si>
    <t>Liderar y coordinar un amplio debate nacional sobre el papel de la CTeI en el futuro del país</t>
  </si>
  <si>
    <t>Política CTeI aprobada y en implementación</t>
  </si>
  <si>
    <t>Formular una política nacional de ciencia abierta, incluyendo una estrategia de implementación por fases</t>
  </si>
  <si>
    <t xml:space="preserve">Realizar estudios y evaluaciones que apoyen la toma de decisiones de política en la entidad </t>
  </si>
  <si>
    <t>Programa Estratégico 4.4</t>
  </si>
  <si>
    <t>Acciones de fortalecimiento de capacidades desarrolladas</t>
  </si>
  <si>
    <t>Fortalecer capacidades para el apoyo a la toma de decisión mediante herramientas de gestión (VT, minería de datos, mapas de ciencia)</t>
  </si>
  <si>
    <t xml:space="preserve">Diseñar y experimentar medidas alternativas para la dinámica de producción científica y de innovación nacional  </t>
  </si>
  <si>
    <t>Desarrollar proyectos estratégicos y de impacto en CTeI a través de la articulación de recursos de la nación, los departamentos y otros actores</t>
  </si>
  <si>
    <t>Objetivo Estratégico 5</t>
  </si>
  <si>
    <t>Programa Estratégico 5.1</t>
  </si>
  <si>
    <t>Rector de la Política de CTeI</t>
  </si>
  <si>
    <t>Fortalecer la Guía Sectorial de Proyectos de CTeI</t>
  </si>
  <si>
    <t>Fortalecer la definición, formulación y estructuración de proyectos de CTeI a través de estrategia de capacitación y formación</t>
  </si>
  <si>
    <t>Fortalecer los CODECTIs</t>
  </si>
  <si>
    <t>Programa Estratégico 5.2</t>
  </si>
  <si>
    <t>Gestor y movilizador de proyectos de CTeI para financiar con recursos del FCTeI</t>
  </si>
  <si>
    <t>Diseñar y aplicar estrategia para la movilización/gestión de la oferta de Colciencias en los territorios</t>
  </si>
  <si>
    <t>Programa Estratégico 5.3</t>
  </si>
  <si>
    <t>Coordinar la construcción y actualización de los PAEDs</t>
  </si>
  <si>
    <t>Verifica Requisitos de Presentación de Proyectos -Ley 1530 de 2012</t>
  </si>
  <si>
    <t>Programa Estratégico 5.4</t>
  </si>
  <si>
    <t>Programa Estratégico 5.5</t>
  </si>
  <si>
    <t>Programa Estratégico 5.6</t>
  </si>
  <si>
    <t>Evaluador de proyectos (Panel de Expertos-Comité cuando es oferta Colciencias)- Acuerdo  32 de 2015 de la Comisión Rectora del SGR.</t>
  </si>
  <si>
    <t>Somete a evaluación de terceros los proyectos</t>
  </si>
  <si>
    <t>Evaluar los proyectos antes de la verificación de requisitos de presentación</t>
  </si>
  <si>
    <t xml:space="preserve">Definir / diferenciar requisitos de presentación de proyectos antes y después de la evaluación </t>
  </si>
  <si>
    <t>Generar vínculos entre los actores del SNCTI y actores internacionales estratégicos</t>
  </si>
  <si>
    <t>Objetivo Estratégico 6</t>
  </si>
  <si>
    <t>Programa Estratégico 6.1</t>
  </si>
  <si>
    <t>Reunión Ministros CTeI OEA</t>
  </si>
  <si>
    <t xml:space="preserve">Participación de Colombia en el ámbito internacional, con miras a promover el avance de la Ciencia, Tecnología e Innovación </t>
  </si>
  <si>
    <t>Misiones internacionales (Alemania, Francia, Reino Unido, Estados Unidos, España, Brasil)</t>
  </si>
  <si>
    <t>Alianzas Estratégicas internacionales en términos de recursos y capital político</t>
  </si>
  <si>
    <t>Pago de compromisos con organismos internacionales</t>
  </si>
  <si>
    <t>Secretaría técnica ante el Comité de Política Científica y Tecnológica (CSTP) de la OECD</t>
  </si>
  <si>
    <t>Circulación de conocimiento y prácticas innovadoras en un escenario global</t>
  </si>
  <si>
    <t>Programa Estratégico 6.2</t>
  </si>
  <si>
    <t>Programa Estratégico 6.3</t>
  </si>
  <si>
    <t>Programa Estratégico 6.4</t>
  </si>
  <si>
    <t>Propuesta del modelo  para que las convocatorias de Colciencias tengan un componente internacional</t>
  </si>
  <si>
    <t>Convocatorias transnacionales</t>
  </si>
  <si>
    <r>
      <rPr>
        <sz val="12"/>
        <color rgb="FFFF0000"/>
        <rFont val="Arial"/>
        <family val="2"/>
      </rPr>
      <t>Programa</t>
    </r>
    <r>
      <rPr>
        <sz val="12"/>
        <rFont val="Arial"/>
        <family val="2"/>
      </rPr>
      <t xml:space="preserve"> GROW NSF</t>
    </r>
  </si>
  <si>
    <t>Movilidades internacionales apoyadas</t>
  </si>
  <si>
    <t>Convocatoria Europa</t>
  </si>
  <si>
    <t>Gestión de Recursos Financieros de Cooperación Internacional para CTeI</t>
  </si>
  <si>
    <t>Fortalecer el modelo de Matching Fund para apalancar recursos CTeI</t>
  </si>
  <si>
    <t>Apalancamiento de recursos, programas Colciencias</t>
  </si>
  <si>
    <t xml:space="preserve">Participación de Colombia en Horizonte 2020 de la Unión Europea </t>
  </si>
  <si>
    <t>Fortalecer el rol de Colciencias como punto nacional de contacto H2020</t>
  </si>
  <si>
    <t>Convocatoria para apoyar la movilidad internacional en la eventual conformación y fortalecimiento de consorcios en el marco del Octavo Programa Marco de la Unión Europea - HORIZONTE 2020</t>
  </si>
  <si>
    <t>Personas capacitadas en H2020</t>
  </si>
  <si>
    <t>Convenio 445 de 2015 con ACAC </t>
  </si>
  <si>
    <t>Apalancamiento de Recursos del Programa H2020</t>
  </si>
  <si>
    <t>Cultura y comunicación de cara al ciudadano</t>
  </si>
  <si>
    <t>Normativo y procedimental. Relacionamiento con el ciudadano</t>
  </si>
  <si>
    <t>% de satisfacción de usuarios</t>
  </si>
  <si>
    <t>Afianzar la cultura de servicio al ciudadano al interior de la entidad</t>
  </si>
  <si>
    <t>Puesta en marcha de la solución de automatización del servicio para el manejo de PQRDS</t>
  </si>
  <si>
    <t>Implementación seguimiento PQRD</t>
  </si>
  <si>
    <t>Contribuir a una Colciencias más transparente</t>
  </si>
  <si>
    <t>% de cumplimiento de los requisitos de transparencia en Colciencias</t>
  </si>
  <si>
    <t>xxx</t>
  </si>
  <si>
    <t>Contribuir a una Colciencias más moderna</t>
  </si>
  <si>
    <t>% de cumplimiento de los requisitos de GEL en Colciencias</t>
  </si>
  <si>
    <t>Objetivo Estratégico 7</t>
  </si>
  <si>
    <t>Programa Estratégico 7.1</t>
  </si>
  <si>
    <t>Convertir a COLCIENCIAS en Ágil, Moderna y Transparente - ATM</t>
  </si>
  <si>
    <t>Programa Estratégico 7.2</t>
  </si>
  <si>
    <t>Programa Estratégico 7.3</t>
  </si>
  <si>
    <t>Talento humano competente, innovador y motivado</t>
  </si>
  <si>
    <t>Iniciar e implementar el proceso de transformación cultural y organizacional en la Entidad</t>
  </si>
  <si>
    <t>Puntos de incremento en la calificación de cultura organizacional</t>
  </si>
  <si>
    <t>Generar un plan de Bienestar orientado a la implementación de estrategias que fortalezcan la calidad de vida de la comunidad Colciencias implementando la cultura de salario emocional</t>
  </si>
  <si>
    <t>Fomentar una cultura de prevención y manejo de los riesgos laborales</t>
  </si>
  <si>
    <t>Consolidar la gestión por competencias</t>
  </si>
  <si>
    <t xml:space="preserve">Contribuir a una Colciencias más transparente  </t>
  </si>
  <si>
    <t>Programa Estratégico 7.4</t>
  </si>
  <si>
    <t>Cero improvisación</t>
  </si>
  <si>
    <t>Recomendar mecanismos de gestión jurídica y legal al interior de las áreas de la entidad</t>
  </si>
  <si>
    <t>Elaborar un instructivo para que las estrategias de producciones normativa y doctrina de CTeI tengan un procedimiento claro que garantice su cumplimiento</t>
  </si>
  <si>
    <t>Programa Estratégico 7.5</t>
  </si>
  <si>
    <t>Más fácil, menos pasos</t>
  </si>
  <si>
    <t>Programa Estratégico 7.6</t>
  </si>
  <si>
    <t>Programa Estratégico 7.7</t>
  </si>
  <si>
    <t>Programa Estratégico 7.8</t>
  </si>
  <si>
    <t>Programa Estratégico 7.10</t>
  </si>
  <si>
    <t>Programa Estratégico 7.9</t>
  </si>
  <si>
    <t>Gestión de comunicación estratégica</t>
  </si>
  <si>
    <t>Comunicamos lo que hacemos</t>
  </si>
  <si>
    <t xml:space="preserve">% de programas estratégicos priorizados comunicados </t>
  </si>
  <si>
    <t>Ecosistema digital – portal web</t>
  </si>
  <si>
    <t>Ecosistema digital - desarrollo de estrategias para generar más interacción en redes sociales e incrementar usuarios</t>
  </si>
  <si>
    <t>Gestión de comunicación interna</t>
  </si>
  <si>
    <t>% de programas estratégicos priorizados comunicados</t>
  </si>
  <si>
    <t>Eventos CTeI</t>
  </si>
  <si>
    <t>Relacionamiento con medios de comunicación</t>
  </si>
  <si>
    <t>Planear integral y oportunamente</t>
  </si>
  <si>
    <t>% de oportunidad en el cumplimiento de fechas programadas para la formulación, seguimiento y evaluación de los planes institucionales</t>
  </si>
  <si>
    <t>Monitorear periódicamente</t>
  </si>
  <si>
    <t>Socializar, capacitar y apropiar</t>
  </si>
  <si>
    <t>Implementar la PMO</t>
  </si>
  <si>
    <t>Fortalecimiento operaciones estadísticas de Colciencias</t>
  </si>
  <si>
    <t>Apoyo a la producción y difusión de estadísticas nacionales de CTeI</t>
  </si>
  <si>
    <r>
      <rPr>
        <sz val="12"/>
        <color rgb="FFFF0000"/>
        <rFont val="Arial"/>
        <family val="2"/>
      </rPr>
      <t xml:space="preserve">Fortalecer </t>
    </r>
    <r>
      <rPr>
        <sz val="12"/>
        <rFont val="Arial"/>
        <family val="2"/>
      </rPr>
      <t>el SGC de acuerdo con nuevos reto</t>
    </r>
  </si>
  <si>
    <t>% nivel de madurez del Sistema de Gestión de Calidad</t>
  </si>
  <si>
    <t>Consolidar un equipo competente de líderes de calidad</t>
  </si>
  <si>
    <t>Rediseñar los indicadores del SGC</t>
  </si>
  <si>
    <t>Desplegar la administración del riesgo</t>
  </si>
  <si>
    <t>Lograr reconocimientos de excelencia</t>
  </si>
  <si>
    <t>Optimizar procesos y procedimientos</t>
  </si>
  <si>
    <t>% cumplimiento en la reducción de tiempos, requisitos o documentos en procedimientos seleccionados</t>
  </si>
  <si>
    <t>Trámites amigables</t>
  </si>
  <si>
    <t>% de avance en el plan de racionalización de trámites</t>
  </si>
  <si>
    <t>OAP</t>
  </si>
  <si>
    <t>Contribuir a una Colciencias más transparente (OAP)</t>
  </si>
  <si>
    <t>Contribuir a una Colciencias más moderna (OAP)</t>
  </si>
  <si>
    <t>Gestionar recursos para garantizar el talento humano</t>
  </si>
  <si>
    <t>DAF</t>
  </si>
  <si>
    <t>Contribuir a una Colciencias mas transparente – Control Interno</t>
  </si>
  <si>
    <t>Ejecución y presentación de auditorias, seguimientos y evaluaciones programadas</t>
  </si>
  <si>
    <t>Planeación y ejecución Auditoria Interna de Calidad</t>
  </si>
  <si>
    <t>Seguimiento y evaluación del riesgo</t>
  </si>
  <si>
    <t>Campañas de sensibilización</t>
  </si>
  <si>
    <t>% de cumplimiento de los requisitos de transparencia en Colciencias - OAP</t>
  </si>
  <si>
    <t>% de cumplimiento de los requisitos de GEL en Colciencias - OAP</t>
  </si>
  <si>
    <t>% de cumplimiento de los requisitos de transparencia en Colciencias - Control Interno</t>
  </si>
  <si>
    <t>OCI</t>
  </si>
  <si>
    <t>SEGEL</t>
  </si>
  <si>
    <t>Gestión documental</t>
  </si>
  <si>
    <t>Elaboración e implementación de instrumentos archivísticos</t>
  </si>
  <si>
    <t>% implementación del Programa de Gestión Documental</t>
  </si>
  <si>
    <t>Capacitar en gestión documental</t>
  </si>
  <si>
    <t>Optimización de herramienta  de gestión documental</t>
  </si>
  <si>
    <t>Adopción de estándares internacionales de alta calidad para el reporte de la información financiera y contable en el Sector Público</t>
  </si>
  <si>
    <t>Realizar la culminación el proceso de sensibilización al interior de COLCIENCIAS</t>
  </si>
  <si>
    <t>Proceso de Contratación de firma para el acompañamiento en la presentación y transmisión a la CGN de los Estados Financieros con corte a 31 de marzo de 2017 bajo el nuevo marco Normativo.</t>
  </si>
  <si>
    <t>Presentación y transmisión a la CGN de los Estados Financieros con corte a 31 de marzo de 2017 bajo el nuevo marco Normativo</t>
  </si>
  <si>
    <t>Depuración contable</t>
  </si>
  <si>
    <t>Gestión de cartera</t>
  </si>
  <si>
    <t>El Fondo Francisco José de Caldas (FFJC), instrumento efectivo en la canalización de recursos</t>
  </si>
  <si>
    <t>Guía y divulgación para la utilización del FFJC</t>
  </si>
  <si>
    <t>Mejoramiento de reportes y procesos en el MGI</t>
  </si>
  <si>
    <t>Adopción de los procesos "optimizados" del FFJC y gestión contractual</t>
  </si>
  <si>
    <t xml:space="preserve">Articulación de las áreas de Colciencias en la negociación de convenios de aportes al FFJC </t>
  </si>
  <si>
    <t xml:space="preserve">Identificación y Clasificación de los actores en el FFJC </t>
  </si>
  <si>
    <t>Infraestructura Física y Tecnológica</t>
  </si>
  <si>
    <t>Adecuar espacio para Biciparqueaderos que permita incentivar el uso de las Bicicletas a nuestros colaboradores</t>
  </si>
  <si>
    <t>Expedir los instrumentos o manuales de uso de las características técnicas con que cuenta la nueva sede</t>
  </si>
  <si>
    <t>Realizar actividades de concientización y apropiación de las instalaciones de la sede con los colaboradores de Colciencias</t>
  </si>
  <si>
    <t xml:space="preserve">Jornadas de Ordenaton </t>
  </si>
  <si>
    <t>Realizar seguimiento a las obras de adecuación física, tecnológica y de mobiliario</t>
  </si>
  <si>
    <t>Gestión e Infraestructura de TI</t>
  </si>
  <si>
    <t>Desarrollo, puesta en producción, y soporte del Sistema Integrado de Información</t>
  </si>
  <si>
    <t xml:space="preserve">% de avance en el desarrollo del nuevo sistema integrado de información  </t>
  </si>
  <si>
    <t>Dotación tecnológica de la entidad</t>
  </si>
  <si>
    <t>Soluciones automatizadas de software para la gestión y operación de la Entidad</t>
  </si>
  <si>
    <t>Equipo de trabajo proponiendo medidas – Métodos y formas</t>
  </si>
  <si>
    <t>Propiciar condiciones para conocer valorar conservar y aprovechar nuestra biodiversidad</t>
  </si>
  <si>
    <t>Objetivo Estratégico 8</t>
  </si>
  <si>
    <t>Programa Estratégico 8.1</t>
  </si>
  <si>
    <t>Expediciones Bio</t>
  </si>
  <si>
    <t>Expediciones biológicas</t>
  </si>
  <si>
    <t>Nuevos registros de especies en el Global Biodiversity Information Facility (GBIF) aportadas por Colombia</t>
  </si>
  <si>
    <t>Fortalecimiento de Colecciones</t>
  </si>
  <si>
    <t>Regiones Bio</t>
  </si>
  <si>
    <t>Desarrollo Normativo</t>
  </si>
  <si>
    <t>FES</t>
  </si>
  <si>
    <t>Productos Bio</t>
  </si>
  <si>
    <t>Mentalidad y Cultura</t>
  </si>
  <si>
    <t>I+D Bio</t>
  </si>
  <si>
    <t>Instancias de participación ciudadana involucradas
(Instancias de participación legalmente conformadas u otros espacios de participación)</t>
  </si>
  <si>
    <t>Meta / Resultado Esperado</t>
  </si>
  <si>
    <t>OBJETIVO DEL PLAN DE PARTICIPACIÓN CIUDADANA</t>
  </si>
  <si>
    <t>ALCANCE</t>
  </si>
  <si>
    <t>Tipo de espacio
(virtual / presencial /Semipresencial)</t>
  </si>
  <si>
    <t xml:space="preserve"> Estrategia a utilizar para capacitar  a los grupos de valor </t>
  </si>
  <si>
    <t>Recursos asociados a la actividad a implementar</t>
  </si>
  <si>
    <t>Alianzas  o convenios asociados a la actividad a implementar</t>
  </si>
  <si>
    <t>Actividad a realizar</t>
  </si>
  <si>
    <t>Fecha estimada</t>
  </si>
  <si>
    <t>Grupo de interés</t>
  </si>
  <si>
    <t>Tipo de Actor del SNCTI
(Política + Guía Sectorial)</t>
  </si>
  <si>
    <t xml:space="preserve">Canal / Metodología de Participación
(cunsulta, mesas de trabajo, foros, chay, reuniones, etc) </t>
  </si>
  <si>
    <t>Fecha de Ejecución</t>
  </si>
  <si>
    <t>Resultados de la incidencia de la participación</t>
  </si>
  <si>
    <t>Presupuesto</t>
  </si>
  <si>
    <t>Presupuesto ejecutado</t>
  </si>
  <si>
    <t>Evaluación y recomendaciones sobre la actividad</t>
  </si>
  <si>
    <t>Descripción de la fase</t>
  </si>
  <si>
    <t xml:space="preserve">Fase </t>
  </si>
  <si>
    <t>Otros recursos ejecutados</t>
  </si>
  <si>
    <t>Total asistentes a espacio de capacitación</t>
  </si>
  <si>
    <t xml:space="preserve">Participantes esperados </t>
  </si>
  <si>
    <t>Total participantes</t>
  </si>
  <si>
    <t>Responsable</t>
  </si>
  <si>
    <t>Ciudadano, Academia, Empresa, Estado, Proveedores, Funcionarios, Contratistas, Organizaciones No Gunernamentales</t>
  </si>
  <si>
    <t>Todos</t>
  </si>
  <si>
    <t>Tipo de Actor del SNCTI
(Política  de Actores + Guía Sectorial de CTeI)</t>
  </si>
  <si>
    <t>Tipo de espacio
(Virtual / Presencial /Semipresencial)</t>
  </si>
  <si>
    <t>Virtual</t>
  </si>
  <si>
    <t>Página web
Redes Sociales</t>
  </si>
  <si>
    <t xml:space="preserve">
Equipo de Comunicaciones</t>
  </si>
  <si>
    <t>Enero de 2018</t>
  </si>
  <si>
    <t>Dirección General
Oficina Asesora de Planeación</t>
  </si>
  <si>
    <t>Audiencia Pública
Chat virtual
Streaming</t>
  </si>
  <si>
    <t xml:space="preserve">Los participantes en la consulta presentan sus observaciones y aportes al  Plan de Acción Institucional 2018 (PAI) </t>
  </si>
  <si>
    <t>Instancias de participación legalmente conformadas
Veedurías Ciudadanas
Otros espacios de participación</t>
  </si>
  <si>
    <t>100% de las consultas y aportes recibidos analizados y con respuesta
((Consultas analizadas y con respuesta / Total Consultas recibidas) x 100%)</t>
  </si>
  <si>
    <t xml:space="preserve">1. Actualización del Contexto Estratégico para la vigencia 2018
2. Concertación preliminar de iniciativas y metas para la vigencia 2018 con Directores y Jefes de Oficina
3. Aprobación del Comité de Dirección </t>
  </si>
  <si>
    <t>No aplica</t>
  </si>
  <si>
    <t>Resultado obtenido</t>
  </si>
  <si>
    <t>Descripción</t>
  </si>
  <si>
    <t>Detalle de Participantes</t>
  </si>
  <si>
    <t xml:space="preserve">Total </t>
  </si>
  <si>
    <t>SNCTI</t>
  </si>
  <si>
    <t>Sistema Nacional de Ciencia Tecnología e Innovación</t>
  </si>
  <si>
    <t>Oficina Asesora de Planeación</t>
  </si>
  <si>
    <t>Encuesta virtual en línea disponible en la página web, para priorización de temas a tratar en la audiencia en la audiencia pública de rendición de cuentas</t>
  </si>
  <si>
    <t>Publicación de video y/o piezas gráficas para promoción del evento, con tutorial para acceder a la encuesta de priorización de temas a tratar en la audiencia pública de rendición de cuentas</t>
  </si>
  <si>
    <t>100% de la información para rendición de cuentas actualizada y disponible</t>
  </si>
  <si>
    <t xml:space="preserve">ACTI: </t>
  </si>
  <si>
    <t>Actividades de ciencia, tecnología e innovación</t>
  </si>
  <si>
    <t xml:space="preserve">CTeI: </t>
  </si>
  <si>
    <t>Ciencia Tecnología e Innovación</t>
  </si>
  <si>
    <t>100% de las consultas y aportes recibidos analizados y con respuesta
(Consultas analizadas y con respuesta / Total Consultas recibidas) x 100%</t>
  </si>
  <si>
    <t>1. Concertación preliminar del contenido de la encuesta, revisado y aprobado
2. Cargue y enlace del formulario para la encuesta en la página web.</t>
  </si>
  <si>
    <t xml:space="preserve">Presencial 
Semipresencial
Virtual </t>
  </si>
  <si>
    <t>100% de las consultas y aportes recibidos analizados y con respuesta
(Consultas analizadas y con respuesta / Total Consultas recibidas) x 100%)</t>
  </si>
  <si>
    <t xml:space="preserve"> Resultado frente a meta esperada
(Indicador)</t>
  </si>
  <si>
    <t>Otros recursos
(incluye la información que debe entregar para el ejercicio de participación)</t>
  </si>
  <si>
    <t>Equipo de Apoyo</t>
  </si>
  <si>
    <t>Mesas de trabajo</t>
  </si>
  <si>
    <t>Otros espacios de participación</t>
  </si>
  <si>
    <t>1. Elaboración y revisión preliminar del borrador preliminar de los TdR
2. Socialización del borrador preliminar de los TdR
2. Logística para las mesas de trabajo.</t>
  </si>
  <si>
    <t>Investigadores 
 Jóvenes
Maestros
Estudiantes</t>
  </si>
  <si>
    <t>GRUPOS DE INTERES DE LA ENTIDAD</t>
  </si>
  <si>
    <t>E</t>
  </si>
  <si>
    <t>El Departamento Administrativo de Ciencia, tecnología e Innovación - Colciencias ha identificado los siguientes grupos de interés:</t>
  </si>
  <si>
    <r>
      <rPr>
        <b/>
        <sz val="11"/>
        <rFont val="Arial"/>
        <family val="2"/>
      </rPr>
      <t xml:space="preserve">CÓDIGO: </t>
    </r>
    <r>
      <rPr>
        <sz val="11"/>
        <rFont val="Arial"/>
        <family val="2"/>
      </rPr>
      <t xml:space="preserve"> G101PR01F27</t>
    </r>
  </si>
  <si>
    <t>FECHA</t>
  </si>
  <si>
    <t>CAMBIOS</t>
  </si>
  <si>
    <t>MEDIO DE APROBACIÓN</t>
  </si>
  <si>
    <t>VERSIÓN</t>
  </si>
  <si>
    <t>Ciudadano, Academia, Empresa, Estado, Funcionarios, Contratistas, Organizaciones No Gubernamentales</t>
  </si>
  <si>
    <t>Presencial</t>
  </si>
  <si>
    <t>Ciudadano, Academia, Empresa, Estado, Proveedores, Funcionarios, Contratistas, Organizaciones No Gubernamentales</t>
  </si>
  <si>
    <t>Página web
Línea Gratuita Nacional
Redes Sociales</t>
  </si>
  <si>
    <t xml:space="preserve">Los ciudadanos y actores del SNCTI pueden revisar el  banco preliminar de elegibles para la convocatoria en la cual se encuentran  vinculados y solicitar, si lo requiere, aclaración del mismo 
Dichas dudas serán resueltas por el grupo de trabajo a cargo de la convocatoria. 
</t>
  </si>
  <si>
    <t>Instancias de participación legalmente conformadas
Otros espacios de participación</t>
  </si>
  <si>
    <t>1. Banco preliminar de potenciales beneficiarios elegibles - Firmado
2. Banco preliminar de potenciales beneficiarios elegibles - Versión consulta</t>
  </si>
  <si>
    <t>Secretaria Técnica del Consejo Nacional de Beneficios Tributarios</t>
  </si>
  <si>
    <t>Secretaria Técnica del Consejo Nacional de Beneficios Tributarios
Equipo de  apoyo a la estrategia de Beneficios Tributarios</t>
  </si>
  <si>
    <t xml:space="preserve">Empresarios
Estado
Academia
Funcionarios, Contratistas
</t>
  </si>
  <si>
    <t>Empresas
Estado ( DIAN-MINCIT-MINHACIENDA-MINTIC-DNP)
Academia, Funcionarios, Contratistas</t>
  </si>
  <si>
    <t>presencial</t>
  </si>
  <si>
    <t xml:space="preserve">Mesas de Trabajo </t>
  </si>
  <si>
    <t>Dirección de Fomento a la Investigación
Fomento a la Formación de Investigadores</t>
  </si>
  <si>
    <t>Dirección de Mentalidad y Cultura</t>
  </si>
  <si>
    <t>Se espera lograr una alianza con una entidad fuerte metodológicamente para el proceso de actualización de la Estrategia Nacional de Apropiación Social de CTeI</t>
  </si>
  <si>
    <t>Organizaciones comunitarias</t>
  </si>
  <si>
    <t xml:space="preserve">
Virtual </t>
  </si>
  <si>
    <t>1. Postulación de experiencias de organizaciones comunitarias que hayan incorporado y aplicado conocimiento científico y tecnológico  para mejorar, optimizar o trasformar un proceso en beneficio de la sociedad
2.Ciudadanos que participan en la web para la votación virtual que tiene como objetivo definir cuales serán las experiencias comunitarias elegidas</t>
  </si>
  <si>
    <t>Grupo Apropiación Social de CTeI</t>
  </si>
  <si>
    <t>Gestión Territorial 
Entidades Territoriales</t>
  </si>
  <si>
    <t>Delegados Colciencias</t>
  </si>
  <si>
    <t>Departamentos
CODECTI</t>
  </si>
  <si>
    <t>Departamentos</t>
  </si>
  <si>
    <t>Mesas de Trabajo</t>
  </si>
  <si>
    <t>Aprobación de proyectos Financiables</t>
  </si>
  <si>
    <t>Asistencia Técnicas Regionales</t>
  </si>
  <si>
    <t xml:space="preserve">Gestión Territorial </t>
  </si>
  <si>
    <t>Direcciones Técnicas</t>
  </si>
  <si>
    <t>Presencial, Virtual</t>
  </si>
  <si>
    <t>Mesas de Trabajo con las entidades territoriales
Video conferencia</t>
  </si>
  <si>
    <t>Grupo interno de trabajo ST FCTeI</t>
  </si>
  <si>
    <t>1. Recopilar información según el acuerdo 45 de 2017 respecto al contenido de rendiciones de cuentas del OCAD FCTeI</t>
  </si>
  <si>
    <t>Miembros del OCAD FCTeI</t>
  </si>
  <si>
    <t xml:space="preserve">Departamento Nacional de Planeación (DNP), Federación Nacional de Departamentos, Ministerios, Departamentos Administrativos </t>
  </si>
  <si>
    <t>1. Invitaciones por correo electrónico.
2. Envío del informe de rendición de cuentas para observaciones.</t>
  </si>
  <si>
    <t xml:space="preserve">Canal / Metodología de Participación
(Consulta, mesas de trabajo, foros, chat, reuniones, etc.) </t>
  </si>
  <si>
    <t>Análisis del Resultado</t>
  </si>
  <si>
    <t>Los ciudadanos y actores del SNCTI pueden revisar la información relacionada con la Audiencia Pública  de Rendición de cuentas vigencia 2017 y registrarse para asistir, en caso de querer participar de forma presencial.</t>
  </si>
  <si>
    <t xml:space="preserve">Publicación en página web de la "Estrategia de Rendición de Cuentas y Participación Ciudadana" G101M03"
Publicación de video y/o piezas gráfica tutorial   </t>
  </si>
  <si>
    <t xml:space="preserve">Dirección de Desarrollo Tecnológico e Innovación </t>
  </si>
  <si>
    <t>Mesas de trabajo
video conferencia
correo electrónico
documentos compartidos en la nube</t>
  </si>
  <si>
    <t xml:space="preserve">Talleres regionales
Diálogo virtual a través de aportes de los interesados a documento publicado en línea. </t>
  </si>
  <si>
    <t>Ciudadano, Academia, Empresa, Organizaciones No Gubernamentales</t>
  </si>
  <si>
    <t>1. Las entidades territoriales presentan las propuestas que pueden ser financiadas con el recurso del fondo de CTeI
2. Retroalimentación de los aspectos Técnicos (Según Direcciones Técnicas, DNP).
3. Verificación de requisitos: Revisión de documento técnico, metodología general ajustada, presupuesto detallado, cartas y certificaciones</t>
  </si>
  <si>
    <t>Departamentos,
Actor del SNCTI, miembros del OCAD,
ciudadanía</t>
  </si>
  <si>
    <t>Entidades públicas, ciudadanos, Universidades, Centros de Investigación, Centros de Innovación, Centros de Desarrollo Tecnológico, Investigadores, Cámaras de Comercio, Agremiaciones</t>
  </si>
  <si>
    <t>Audiencia Pública
Streaming</t>
  </si>
  <si>
    <t>Dirección
Subdirección General
 Unidad de Diseño y Evaluación de Políticas</t>
  </si>
  <si>
    <t>Tipo de Documento</t>
  </si>
  <si>
    <t>Permitir a los grupos de interés y actores del Sistema Nacional de Ciencia, Tecnología e Innovación (SNCTI), conocer los diferentes mecanismos de participación ciudadana que tiene establecidos la entidad, relacionando los diferentes espacios que Colciencias ha generado  para un efectivo diálogo de doble vía e interacción con sus grupos de interés en las fases de diagnóstico, formulación, implementación y evaluación de políticas, planes, programas, proyectos, servicios (convocatorias), avances y resultados.</t>
  </si>
  <si>
    <t>Política</t>
  </si>
  <si>
    <t>Derecho fundamental relacionado</t>
  </si>
  <si>
    <t>Plan</t>
  </si>
  <si>
    <t>Informe de Resultados</t>
  </si>
  <si>
    <t>Programa</t>
  </si>
  <si>
    <t>Servicio (Convocatorias / Invitaciones / Ventanilla Abierta)</t>
  </si>
  <si>
    <t>Instrumento de CTeI</t>
  </si>
  <si>
    <t>Rendición de cuentas Fondo de CTeI del SGR</t>
  </si>
  <si>
    <t>Participación
Igualdad
Derecho de petición
Trabajo
Educación
Libertad de enseñanza, aprendizaje, investigación y cátedra</t>
  </si>
  <si>
    <t>Participación
Igualdad
Derecho de petición
Educación</t>
  </si>
  <si>
    <t xml:space="preserve">1.Remisión del informe de Rendición de cuentas para revisión y visto bueno previo de su publicación por parte de la Comisión Rectora del SGR
2. Listados de asistencias.
3. Informes de gestión publicado.
4. Publicaciones informativas en redes.
</t>
  </si>
  <si>
    <t>Nro.</t>
  </si>
  <si>
    <t>Nro. de Participantes</t>
  </si>
  <si>
    <t>Mecanismo de convocatoria a utilizar para asegurar la participación de los grupos de interés</t>
  </si>
  <si>
    <t>Nro</t>
  </si>
  <si>
    <t>Medio de Recepcion</t>
  </si>
  <si>
    <t xml:space="preserve">Remitido a </t>
  </si>
  <si>
    <t>Fecha</t>
  </si>
  <si>
    <t>Fecha Respuesta</t>
  </si>
  <si>
    <t>Dirección de Fomento a la Investigación</t>
  </si>
  <si>
    <t>CONSOLIDADO DE APORTES, RESPUESTAS Y ANÁLISIS DE INCIDENCIA</t>
  </si>
  <si>
    <t>Grupo de Interés solicitante</t>
  </si>
  <si>
    <t>Aporte / Pregunta</t>
  </si>
  <si>
    <t>Fase de Ciclo de la Gestión en la cual se promueve la participación Ciudadana</t>
  </si>
  <si>
    <t>CONTROL DE CAMBIOS AL PLAN DE PARTICIPACIÓN CIUDADANA 2019</t>
  </si>
  <si>
    <t>Aprobación Plan de Participación Ciudadana Vigencia 2019</t>
  </si>
  <si>
    <t>Sesión CGDI del 27 de marzo de 2019</t>
  </si>
  <si>
    <t>El presente plan contiene  las acciones de participación ciudadana planificadas por cada una de las direcciones técnicas y equipos de trabajo para la vigencia 2019, a fin de lograr la efectiva interacción con los grupos de interés identificados en la Caracterización de Usuarios y Grupos de Interés (M401M01AN03).
El plan se complementa con lo establecido en la "Estrategia de Rendición de Cuentas y Participación Ciuadadana" G101M03.</t>
  </si>
  <si>
    <t xml:space="preserve">Fases del ciclo de la gestión </t>
  </si>
  <si>
    <t>La Ciudadania y grupos de interés de la Entidad participan en las siguientes fases del ciclo de la gestión pública:
- Identificación  de necesidades y diagnóstico
- Formulación participativa
- Ejecución o implementación participativa
- Evaluación y Control Ciudadanos</t>
  </si>
  <si>
    <t>Identificación  de necesidades y diagnóstico</t>
  </si>
  <si>
    <t>Formulación participativa</t>
  </si>
  <si>
    <t>SIGLAS Y DEFINICIONES</t>
  </si>
  <si>
    <t>Ejecución o implementación participativa</t>
  </si>
  <si>
    <t>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t>
  </si>
  <si>
    <t xml:space="preserve">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t>
  </si>
  <si>
    <t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t>
  </si>
  <si>
    <t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t>
  </si>
  <si>
    <t>Evaluación y Control Ciudadanos</t>
  </si>
  <si>
    <t>Fecha estimada
(mes)</t>
  </si>
  <si>
    <t>Alcance de la fase en Colciencias</t>
  </si>
  <si>
    <t>Consulta a proyectos de regulación normativa</t>
  </si>
  <si>
    <t>Consejos Departamentales de Ciencia, Tecnología e Innovación - CODECTI</t>
  </si>
  <si>
    <t>De acuerdo a cronograma concertado con las regiones</t>
  </si>
  <si>
    <t>Entes Territoriales</t>
  </si>
  <si>
    <t>Virtual
Presencial</t>
  </si>
  <si>
    <t>1. Lista de Asistencia.
2. Acta CODECTI</t>
  </si>
  <si>
    <t>PLAN DE PARTICIPACIÓN CIUDADANA VIGENCIA 2019</t>
  </si>
  <si>
    <t>SEGUIMIENTO AL PLAN DE PARTICIPACIÓN CIUDADANA VIGENCIA 2019</t>
  </si>
  <si>
    <r>
      <rPr>
        <b/>
        <sz val="11"/>
        <rFont val="Arial"/>
        <family val="2"/>
      </rPr>
      <t>VERSIÓN:</t>
    </r>
    <r>
      <rPr>
        <sz val="11"/>
        <rFont val="Arial"/>
        <family val="2"/>
      </rPr>
      <t xml:space="preserve"> 02</t>
    </r>
  </si>
  <si>
    <t>Respuesta / Análisis</t>
  </si>
  <si>
    <t>DIRECCIÓN DE FOMENTO A LA INVESTIGACIÓN</t>
  </si>
  <si>
    <t>DIRECCIÓN</t>
  </si>
  <si>
    <t>GESTION  TERRITORIAL</t>
  </si>
  <si>
    <t>Primer Semestre 2019</t>
  </si>
  <si>
    <t>Primer y segundo Semestre 2019</t>
  </si>
  <si>
    <t xml:space="preserve">Dirección de Fomento a la Investigación </t>
  </si>
  <si>
    <t>Programa Nacional de CTeI en Ciencias Humanas Sociales  y Educación</t>
  </si>
  <si>
    <t>Programa Nacional de CTeI en Seguridad y Defensa</t>
  </si>
  <si>
    <t>Programa Nacional de CTeI en Ciencias del Mar y los recursos hidrobiológicos</t>
  </si>
  <si>
    <t>Programa Nacional de CTeI en  Ciencia Básicas</t>
  </si>
  <si>
    <t>Programa Nacional de CTeI en  Energía y Minería</t>
  </si>
  <si>
    <t>Programa Nacional de CTeI en  Ciencias Agropecuarias</t>
  </si>
  <si>
    <t>Consejo Nacional de CTeI en Ciencias Humanas Sociales  y Educación</t>
  </si>
  <si>
    <t>Consejo Nacional de CTeI en  Defensa</t>
  </si>
  <si>
    <t>Consejo Nacional de CTeI en  Mar</t>
  </si>
  <si>
    <t>Consejo Nacional de CTeI en  Ciencia Básicas</t>
  </si>
  <si>
    <t>Consejo Nacional de CTeI  Ciencias Agropecuarias</t>
  </si>
  <si>
    <t>Programa Nacional de CTeI en  Ambiente, Biodiversidad y Hábitat</t>
  </si>
  <si>
    <t>Programa Nacional de CTeI en  Ingeniería</t>
  </si>
  <si>
    <t>Programa Nacional de CTeI en Salud</t>
  </si>
  <si>
    <t>Programa Nacional de CTeI en Geociencias</t>
  </si>
  <si>
    <t>OFICINA ASESORA DE PLANEACIÓN</t>
  </si>
  <si>
    <t>Enero de 2019</t>
  </si>
  <si>
    <t>Publicación en página web del Plan Estratégico Institucional 2019-2022 (PEI)  y Plan de Acción Institucional 2019 (PAI) 
Publicación de banner en página principal con acceso directo a la consulta.
Socialización de la Consulta en Redes Sociales</t>
  </si>
  <si>
    <t>Publicación en página web del Plan Estratégico Institucional 2019-2022 (PEI)  y Plan de Acción Institucional 2019 (PAI) 
Publicación de banner en página principal con acceso directo a la consulta.</t>
  </si>
  <si>
    <t xml:space="preserve">Los participantes en la consulta presentan sus observaciones y aportes al  Plan Estratégico Institucional 2019-2022 (PEI)  y Plan de Acción Institucional 2019 (PAI) 
</t>
  </si>
  <si>
    <t>1. Actualización del Contexto Estratégico para la vigencia 2019.
2. Concertación preliminar de iniciativas y metas para la vigencia 2019 con Directores y Jefes de Oficina.
3. Aprobación del Comité de Dirección.
4. Plan Estratégico Institucional 2019-2022 (PEI)  y Plan de Acción Institucional 2019 (PAI).</t>
  </si>
  <si>
    <t>Consulta ciudadana al Plan de Anticorrupción y de Atención al Ciudadano  2019 (PAAC) y Mapa de Riesgos de Corrupción 2019</t>
  </si>
  <si>
    <t>Febrero de 2019</t>
  </si>
  <si>
    <t>Publicación en página web del Plan de Anticorrupción y de Atención al Ciudadano  2019 (PAAC) 
Publicación en página web del Mapa de Riesgo de Corrupción  2019
Publicación de banner en página principal con acceso directo a la consulta.</t>
  </si>
  <si>
    <t>Publicación en página web del Plan de Anticorrupción y de Atención al Ciudadano  2019 (PAAC) 
Publicación en página web del Mapa de Riesgo de Corrupción  2019
Publicación de banner en página principal con acceso directo a la consulta.
Socialización de la Consulta en Redes Sociales</t>
  </si>
  <si>
    <t>Los participantes en la consulta presentan sus observaciones y aportes al Plan de Anticorrupción y de Atención al Ciudadano  2019 (PAAC)  y Publicación en página web Mapa de Riesgo de Corrupción  2019</t>
  </si>
  <si>
    <t>1. Actualización del Contexto Estratégico para la vigencia 2019.
2. Concertación preliminar del Plan de Anticorrupción y de Atención al Ciudadano  2019 (PAAC) y Mapa de Riesgos de Corrupción, de acuerdo a lineamientos del Modelo Integrado de Planeación y Gestión - MIPG.
3. Aprobación del Comité de Gestión y Desempeño Institucional.
4. Plan de Anticorrupción y de Atención al Ciudadano  2019 (PAAC)  y Mapa de Riesgo de Corrupción  2019.</t>
  </si>
  <si>
    <t>Invitación para Audiencia Pública  de Rendición de cuentas  vigencia 2018</t>
  </si>
  <si>
    <t>Publicación de video y/o piezas gráficas para promoción del evento con tutorial para participar de la sesión  de rendición de cuentas.
Publicación de informe de gestión y resultados vigencia 2018</t>
  </si>
  <si>
    <t>1. Concertación preliminar de contenido del informe de gestión y resultados vigencia 2018.
2. Logística para el evento concertada, con roles y responsabilidades definidas.
3.Informe de gestión y resultados vigencia 2018. consolidado, revisado y publicado.</t>
  </si>
  <si>
    <t>Encuesta para priorización de temas a tratar en la audiencia en la audiencia pública de rendición de cuentas vigencia 2018</t>
  </si>
  <si>
    <t>Los ciudadanos y actores del SNCTI pueden revisar la información relacionada con la Audiencia Pública  de Rendición de cuentas vigencia 2018 y registrar los temas de mayor interés, a fin de priorizarlos en la rendición de cuentas.
La ciudadanía puede remitir preguntas o consultas previas que serán resueltas durante la audiencia pública de rendición de cuentas</t>
  </si>
  <si>
    <t xml:space="preserve">Audiencia Pública de Rendición de cuentas Vigencia 2018 </t>
  </si>
  <si>
    <t>Publicación de video y/o piezas gráficas para promoción del evento con tutorial para participar de la sesión  de rendición de cuentas.
Publicación de informe de gestión y resultados vigencia 2018
Socialización de la Rendición de Cuentas  en Redes Sociales</t>
  </si>
  <si>
    <t>Los participantes a la audiencia presentan sus aportes, formulando preguntas y/o comentarios  sobre los resultados obtenidos en la vigencia 2018</t>
  </si>
  <si>
    <t>1. Concertación preliminar de contenido del informe de gestión y resultados 2018.
2. Logística para el evento concertada, con roles y responsabilidades definidas.
3. Informe de gestión y resultados 2018. consolidado, revisado y publicado
4. Revisión preliminar de temas priorizados para la audiencia de rendición de cuentas vigencia 2018</t>
  </si>
  <si>
    <t>Consulta ciudadana al Plan de Participación Ciudadana 2019</t>
  </si>
  <si>
    <t>Publicación en página web del Plan de Participación Ciudadana 2019
Socialización de la Consulta en Redes Sociales</t>
  </si>
  <si>
    <t>Publicación en página web del Plan de Participación Ciudadana 2019
Publicación de banner en página principal con acceso directo a la consulta.</t>
  </si>
  <si>
    <t>Marzo de 2019</t>
  </si>
  <si>
    <t xml:space="preserve">Los participantes en la consulta presentan sus observaciones y aportes al Plan de Participación Ciudadana 2019
</t>
  </si>
  <si>
    <t>1. Actualización del Contexto Estratégico para la vigencia 2019.
2. Concertación preliminar del Plan de Participación Ciudadana 2019
4. Plan de Participación Ciudadana 2019</t>
  </si>
  <si>
    <t>UNIDAD DE DISEÑO Y EVALUACIÓN DE POLÍTICAS</t>
  </si>
  <si>
    <t>SECRETARÍA GENERAL</t>
  </si>
  <si>
    <t>Norma</t>
  </si>
  <si>
    <t>Secretaría General</t>
  </si>
  <si>
    <t>De acuerdo a la Agenda Regulatoria 2019</t>
  </si>
  <si>
    <t>Consulta ciudadana a Política Nacional de Ciencia abierta</t>
  </si>
  <si>
    <t>Bases de datos
Formulario para la consulta</t>
  </si>
  <si>
    <t xml:space="preserve">DIRECCIÓN DE DESARROLLO TECNOLÓGICO E INNOVACIÓN </t>
  </si>
  <si>
    <t>Revisión y concertación para actualización cupo de Beneficios Tributarios 2020</t>
  </si>
  <si>
    <t>Último trimestre de 2019</t>
  </si>
  <si>
    <t>Los participantes en la  mesa técnica  presentan sus observaciones y/o solicitudes de ajuste al valor  del cupo de 2020</t>
  </si>
  <si>
    <t xml:space="preserve">Acuerdo de cupo de 2020 concertado y aprobado </t>
  </si>
  <si>
    <t xml:space="preserve">1, Logística para  las mesas de trabajo (CNBT) . 
2. Concertación de acuerdo a la proyección estimada  del cupo 2020.
2. Aprobación del cupo  2020.
3, Publicación del  acuerdo  para el cupo del 2020 en página web. link de Beneficios Tributarios ( normas que aplican)
</t>
  </si>
  <si>
    <t>DIRECCIÓN DE MENTALIDAD Y CULTURA</t>
  </si>
  <si>
    <t>INTERNACIONALIZACIÓN</t>
  </si>
  <si>
    <t>Academia, empresa, ciudadanos , Estado,  Organización no Gubernamental, Entidad de Carácter Especial.</t>
  </si>
  <si>
    <t>Envío de link por correo electrónico
Publicación de banner en página web de Colciencias para redirigir a la página web de la consulta
Socialización de la Consulta en Redes Sociales</t>
  </si>
  <si>
    <t>La consulta tiene como propósito recibir las sugerencias y comentarios del público, y poder sistematizar los aportes recibidos. Para facilitar este ejercicio del público, se presenta esta guía con unas preguntas orientadoras para ser respondidas por los interesados</t>
  </si>
  <si>
    <t>30 de Mayo de 2018</t>
  </si>
  <si>
    <t>30 de Abril de 2019</t>
  </si>
  <si>
    <t>Abril  de 2019</t>
  </si>
  <si>
    <t xml:space="preserve">Formular, asesorar y realizar políticas y actividades de CTeI que propendan, desde las ciencias sociales y las humanidades, por la generación de conocimiento para la solución de problemas de la sociedad colombiana, mediante el trabajo interdisciplinario con aliados.
</t>
  </si>
  <si>
    <t>Paneles de evaluación, Consejos ampliados, Consultas a expertos.</t>
  </si>
  <si>
    <t>Formulación de consultas, bases de datos.</t>
  </si>
  <si>
    <t>No aplica.</t>
  </si>
  <si>
    <t>Consejeros y entidades representadas en el Consejo</t>
  </si>
  <si>
    <t>Oficio de citación a consejeros</t>
  </si>
  <si>
    <t>Discución de los planes, programas y proyectos inherentes al Programa de CTeI</t>
  </si>
  <si>
    <t>Invitaciones, información general del Programa</t>
  </si>
  <si>
    <t>Res 1218-2016</t>
  </si>
  <si>
    <t>mayo 2019
noviembre 2019</t>
  </si>
  <si>
    <t>Reuniones</t>
  </si>
  <si>
    <t>Correo electrónico y confirmación de asistencia telefónica</t>
  </si>
  <si>
    <t xml:space="preserve">Los consejeros participan en los espacios de discusión, en donde asesoran, orientan y apoyan las políticas, estrategias e instrumentos como el  Plan estratégico del Programa con el fin de contribuir al desarrollo científico y tecnológico del país. </t>
  </si>
  <si>
    <t>Miembros del Consejo del Programa Nacional de CTeI en Ciencias del Mar y los Recursos Hidrobiológicos</t>
  </si>
  <si>
    <t>100% de documentos elaborados, revisados y avalados en el marco del Plan estratégico del Programa por parte de los consejeros</t>
  </si>
  <si>
    <t>$9.842.580 para dos sesiones</t>
  </si>
  <si>
    <t>Consejo Nacional de CTeI en  Energía y Minería</t>
  </si>
  <si>
    <t>Representantes del gobierno nacional, sector académico, sector industrial</t>
  </si>
  <si>
    <t>Ministerio de Minas y Energía
UPME
DNP
Sector académico
Sector industrial</t>
  </si>
  <si>
    <t xml:space="preserve">Correo Electrónico </t>
  </si>
  <si>
    <t>Se lleva a cabo la reunión del Consejo con el objetivo de asesorar, orientar y aprobación al programa con lo relacionado a los documentos  estratégicos elaborados</t>
  </si>
  <si>
    <t>Miembros Consejo Nacional de CTeI en Energía y  Minería</t>
  </si>
  <si>
    <t xml:space="preserve">100% de la aprobación de los documentos estratégicos elaborados </t>
  </si>
  <si>
    <t>$7.000.000
(Para las dos mesas de trabajo)</t>
  </si>
  <si>
    <t>mayo  2019
octubre  2019</t>
  </si>
  <si>
    <t>Academia
Estado</t>
  </si>
  <si>
    <t>Entidades públicas, Universidades, Centros e Institutos  de Investigación , Investigadores</t>
  </si>
  <si>
    <t>Correo electrónico
Vía telefónica</t>
  </si>
  <si>
    <t xml:space="preserve">Asesoría, consulta, orientación y validación del plan estratégico del programa </t>
  </si>
  <si>
    <t>Miembros Consejo del Programa Nacional en Ciencias Básicas
Expertos invitados</t>
  </si>
  <si>
    <t>mayo 2019 y
noviembre 2019</t>
  </si>
  <si>
    <t>Ministerio de Ambiente y Desarrollo Sostenible, Ministerio de Vivienda, Ciudad y Territorio, Universidades, sector productivo, institutos y centros de investigación y Desarrollo Tecnológico.</t>
  </si>
  <si>
    <t xml:space="preserve">Correo Electrónico 
Llamadas telefónicas </t>
  </si>
  <si>
    <t>Los consejeros participan en el Programa Nacional de CTeI en Ambiente, Biodiversidad y Hábitat, en los espacios de discusión, en donde asesoran, orientan y apoyan las políticas, estrategias e instrumentos como el  Plan estratégico del Programa con el fin de contribuir al desarrollo científico y tecnológico del país. Apoyan la planeación con un horizonte de 10 años a mediano o largo plazo según lo acordado en el marco del Plan estratégico, con cortes de seguimiento cada dos años</t>
  </si>
  <si>
    <t>Miembros del Consejo del Programa Nacional de CTeI en Ambiente, Biodiversidad y Hábitat</t>
  </si>
  <si>
    <t>6.000.000 para dos sesiones</t>
  </si>
  <si>
    <t>junio 2019
diciembre 2019</t>
  </si>
  <si>
    <t>Academia 
 Empresa 
Estado</t>
  </si>
  <si>
    <t>Entidades públicas, Universidades, Centros de Investigación, Centros de Innovación, Centros de Desarrollo Tecnológico, Investigadores, Cámaras de Comercio, Agremiaciones</t>
  </si>
  <si>
    <t>Dar lineamientos para la actualización del Plan Estratégico de CTeI del sector agropecuario y la articulción  con el Minsiterio de Agricultura para la cordinación del Subsistema de I+D del Sistema Nacional de Innovación Agropecuaria</t>
  </si>
  <si>
    <t>100% de las sesiones adelantadas.
Documentos y propuestas avaladas</t>
  </si>
  <si>
    <t>$10.000.000,00 (para las dos mesas de trabajo)</t>
  </si>
  <si>
    <t>Academia
Empresa
Estado 
Ciudadanía</t>
  </si>
  <si>
    <t xml:space="preserve">Presencial </t>
  </si>
  <si>
    <t>Viáticos
Tiquetes
Logística</t>
  </si>
  <si>
    <t>segundo trimestre y cuarto trimestre</t>
  </si>
  <si>
    <t>Todos los actores del sistema</t>
  </si>
  <si>
    <t>Instancias de participación legalmente conformadas</t>
  </si>
  <si>
    <t xml:space="preserve">No aplica </t>
  </si>
  <si>
    <t>Sector privado: centros de investigación, operadoras.                         Sector Investigativo: Universidades, Institutos estatales (SGC, UPME)</t>
  </si>
  <si>
    <t>Resolución 068-2015</t>
  </si>
  <si>
    <t xml:space="preserve">Presencial 
</t>
  </si>
  <si>
    <t xml:space="preserve">
Correo electrónico
</t>
  </si>
  <si>
    <t>Instancias de participación legalmente conformadas
Otros espacios de participación como mesa de trabajo, paneles, congresos.etc.</t>
  </si>
  <si>
    <t xml:space="preserve">Plan estratégico del Programa Nacional CTeI en Geociencias, y 100% de las consultas y aportes recibidos analizados y con respuesta
(Consultas analizadas y con respuesta / Total Consultas recibidas) x 100% </t>
  </si>
  <si>
    <t>$4,500,000.00</t>
  </si>
  <si>
    <t xml:space="preserve">1. Actualización del Contexto Estratégico para la vigencia 2019 -2029.
</t>
  </si>
  <si>
    <t xml:space="preserve">Consulta a los  bancos preliminares de elegibles de las Convocatorias bajo la responsabilidad del área de formación de capital humano de Colciencias. </t>
  </si>
  <si>
    <t>Diciembre de 2019</t>
  </si>
  <si>
    <t>Publicación en la página web de los bancos preliminares de las convocatorias de formación de capital humano de alto nivel.</t>
  </si>
  <si>
    <t>Ninguno</t>
  </si>
  <si>
    <t>Consulta a Banco Preliminar de Conectando conocimiento 2019</t>
  </si>
  <si>
    <t>Publicación página Web Colciencias</t>
  </si>
  <si>
    <t>Publicación en página Web de banco de elegibles de la  Conectando conocimiento 2019</t>
  </si>
  <si>
    <t xml:space="preserve">Invitación para presentar proyectos de CTeI en salud ambiental relacionados con contaminación por vertimiento de hidrocarburos.  </t>
  </si>
  <si>
    <t xml:space="preserve">Segundo trimestre </t>
  </si>
  <si>
    <t>Publicación en página web del Plan de Participación Ciudadana 2019
Socialización de la Consulta en Redes Sociales</t>
  </si>
  <si>
    <t xml:space="preserve">Publicación en página Web de banco de elegibles de la  Convocatoria Pactos para la Generación de Nuevo Conocimiento a Través de Proyectos de Investigación Científica en  Ciencias Médicas y de la  Salud </t>
  </si>
  <si>
    <t xml:space="preserve">Convocatoria Pactos para la Generación de Nuevo Conocimiento a Través de Proyectos de Investigación Científica en  Ciencias Médicas y de la  Salud </t>
  </si>
  <si>
    <t xml:space="preserve">Tercer trimestre </t>
  </si>
  <si>
    <t>Publicación en página Web de banco de elegibles de la convocatoria de  Creación de pactos para incentivar el Desarrollo Tecnológico y la Innovación en el área de Ciencias Médicas y de la  Salud</t>
  </si>
  <si>
    <t xml:space="preserve">Los ciudadanos y actores del SNCTI pueden revisar el  banco preliminar de elegibles para la convocatoria en la cual se encuentran  vinculados y solicitar, si lo requiere, aclaración del mismo 
Dichas dudas serán resueltas por el grupo de trabajo a cargo de la convocatoria. </t>
  </si>
  <si>
    <t>Creación de pactos para incentivar el Desarrollo Tecnológico y la Innovación en el área de Ciencias Médicas y de la  Salud</t>
  </si>
  <si>
    <t xml:space="preserve">Cuarto  trimestre </t>
  </si>
  <si>
    <t xml:space="preserve">Publicación en página Web de banco de elegibles de la convocatoria   para presentar programas de investigación en temáticas priorizadas en Ciencias Médicas y de la Salud. </t>
  </si>
  <si>
    <t xml:space="preserve">
Convocatoria para financiar proyectos de CTeI en salud y consolidar las capacidades técnicas y científicas de Institutos públicos y Centros de investigación autónomos con reconocimiento vigente por Colciencias. </t>
  </si>
  <si>
    <t xml:space="preserve">Tercer  trimestre </t>
  </si>
  <si>
    <t xml:space="preserve">Convocatoria de proyectos de I+D+i para el fortalecimiento del planeamiento minero- energético </t>
  </si>
  <si>
    <t>30 mayo de 2019</t>
  </si>
  <si>
    <t>Publicación en la Página Web Módulo convocatorias</t>
  </si>
  <si>
    <t xml:space="preserve">Publicación en página Web de banco de elegibles de la Convocatoria de proyectos de I+D+i para el fortalecimiento del planeamiento minero- energético </t>
  </si>
  <si>
    <t>Convocatoria para adelantar nueva fase de  ejecución de proyectos I+D+i  en recobro mejorado de hidrocarburos</t>
  </si>
  <si>
    <t>17 abril de 2019</t>
  </si>
  <si>
    <t>Invitación a presentar propuestas  para el fortalecimiento de centros autónomos de investigación e institutos o centros públicos de I+D reconocidos por Colciencias</t>
  </si>
  <si>
    <t>Mayo de 2019</t>
  </si>
  <si>
    <t>Correo electrónico
Comunicación telefónica</t>
  </si>
  <si>
    <t xml:space="preserve">Los ciudadanos y actores del SNCTI pueden solicitar información en relación a la invitación y resultados de la mismas y solicitar, si lo requieren, aclaraciones 
Dichas dudas serán resueltas por el grupo de trabajo a cargo de la invitación. </t>
  </si>
  <si>
    <t>1. Elaboración y  aprobación  de los TdR de la invitación y sus anexos
2. Logística para paneles de evaluación</t>
  </si>
  <si>
    <t>Convocatoria para el apoyo de proyectos de desarrollo y validación comercial de prototipos funcionales de tecnologías de alto riesgo tecnológico y alto potencial comercial.</t>
  </si>
  <si>
    <t>Dirección de Desarrollo Tecnológico e Innovación 
Programa Nacional de CTI en TIC</t>
  </si>
  <si>
    <t>Equipo de Comunicaciones y Programa Nacional de CTeI en Biotecnología</t>
  </si>
  <si>
    <t>Segundo Trimestre de 2019</t>
  </si>
  <si>
    <t>Empresarios
Academia</t>
  </si>
  <si>
    <t>Página Web
video conferencia
correo electrónico
documentos compartidos en la nube</t>
  </si>
  <si>
    <t>Página Web oficial Colciencias</t>
  </si>
  <si>
    <t>video conferencia</t>
  </si>
  <si>
    <t>$0</t>
  </si>
  <si>
    <t>1. Elaboración y revisión preliminar del borrador preliminar de los TdR
2. Socialización del borrador preliminar de los TdR
3. Logística para las mesas de trabajo.
4. Banco preliminar de potenciales beneficiarios elegibles - Firmado
5. Banco preliminar de potenciales beneficiarios elegibles - Versión consulta</t>
  </si>
  <si>
    <t>Consulta a  banco preliminar de elegibles Convocatoria de  Creación y Fortalecimiento de Spin Off</t>
  </si>
  <si>
    <t>Noviembre - Diciembre</t>
  </si>
  <si>
    <t>Investigadores 
Docentes
Estudiantes</t>
  </si>
  <si>
    <t xml:space="preserve">Virtual </t>
  </si>
  <si>
    <t>Página web</t>
  </si>
  <si>
    <t>Publicación en Página Web de Banco de Elegibles para la Convocatorias de Creación y Fortalecimiento de Spin Off</t>
  </si>
  <si>
    <t>Octubre - Noviembre</t>
  </si>
  <si>
    <t>Proyecto</t>
  </si>
  <si>
    <t>tercer trimestre de 2019</t>
  </si>
  <si>
    <t>Empresarios
Estado
Academia
Funcionarios, Contratistas</t>
  </si>
  <si>
    <t>presencial y virtual</t>
  </si>
  <si>
    <t>Formulación  y/o concertación de los TDR para la Convocatoria Nacional para el apoyo a la presentacion de patentes via nacional y via PCT y apoyo a la gestión de la propiedad intelectual.</t>
  </si>
  <si>
    <t xml:space="preserve">
Equipo de apoyo a la estrategia de Propiedad Intelectual </t>
  </si>
  <si>
    <t>Empresa, Estado, Funcionarios, Contratistas</t>
  </si>
  <si>
    <t>Mesas de trabajo,
correo electrónico
documentos en construcción compartidos en la nube</t>
  </si>
  <si>
    <t>Mesa de trabajo</t>
  </si>
  <si>
    <t xml:space="preserve">Consulta de banco definitivo de elegibles  de la convocatoria para apoyar la internacionalización de patentes colombianas vía PCT </t>
  </si>
  <si>
    <t>Empresarios
Estado
Academia, personas naturales</t>
  </si>
  <si>
    <t>Inventores independientes, empresas, IES, Centros (todas sus modalidades y reconocidos por Colciencias) y otros</t>
  </si>
  <si>
    <t>Formulario electrónico en página web</t>
  </si>
  <si>
    <t xml:space="preserve">Publicación en Página Web de Banco de Elegibles para la Convocatorias de la convocatoria para apoyar la internacionalización de patentes colombianas vía PCT </t>
  </si>
  <si>
    <t>1. Construcción y revisión del banco preliminar.
2. Aprobación del banco preliminar de elegibles en Comité Técnico.
3. Publicación del Banco definitivo de elegibles en la página web, una vez se atiendan las observaciones realizadas al banco preliminar que fue sometido a consulta.</t>
  </si>
  <si>
    <t>Segundo trimestre del año</t>
  </si>
  <si>
    <t xml:space="preserve">Diálogo virtual a través de aportes de los interesados a documento publicado en línea. </t>
  </si>
  <si>
    <t>Virtual - 100 personas</t>
  </si>
  <si>
    <t>Los participantes en el diálogo virtual presentan sus observaciones y aportes a la Estrategia Nacional de Apropiación Social de CTeI, en el marco del proceso de actualización hacia una Política de Apropiación Social de CTeI</t>
  </si>
  <si>
    <t>1. Diseño e implementación del espacio virtual para el diálogo sobre la Estrategia Nacional de Apropiación Social de CTeI</t>
  </si>
  <si>
    <t>Convocatoria Ideas para el Cambio</t>
  </si>
  <si>
    <t xml:space="preserve">40 propuestas
</t>
  </si>
  <si>
    <t>1. Postulación de propuestas para propiciar espacios experimentales y focalizados para la apropiación social de la CTeI, a partir de retos y problemáticas que son abordados mediante el trabajo colaborativo entre expertos en ciencia, tecnología e innovación y comunidades u organizaciones de base, para la generación de soluciones novedosas basadas en el conocimiento científico – tecnológico, con capacidad de transformar y mejorar la calidad de vida de los ciudadanos.</t>
  </si>
  <si>
    <t>100% de las postulaciones recibidas evaluadas</t>
  </si>
  <si>
    <t>1. Diseño de los términos de referencia de Ideas para el Cambio
2. Puesta a punto de la plataforma web para la recepción de las postulaciones
3. Construcción y revisión del banco preliminar y definitivo de postulaciones seleccionadas
4. Aprobación del banco preliminar de elegibles en Comité Técnico.
5.  Publicación del Banco Preliminar y definitivo de Elegibles en página web</t>
  </si>
  <si>
    <t>Mesas de trabajo con expertos en temas de comunicación y apropiación de la CTeI</t>
  </si>
  <si>
    <t>Participación
Igualdad
Derecho de petición
Educación
Libertad de enseñanza, aprendizaje, investigación y cátedra</t>
  </si>
  <si>
    <t>Dirección de Mentalidad y Cultura - Programa Difusión</t>
  </si>
  <si>
    <t>Equipo Difusión</t>
  </si>
  <si>
    <t>Agosto  - Octubre de 2019</t>
  </si>
  <si>
    <t>Investigadores, Académicos, Entidades estatales</t>
  </si>
  <si>
    <t>Divulgadores científicos
Comunicadores de la ciencia
Docentes
Expertos</t>
  </si>
  <si>
    <t>Encuentros presenciales</t>
  </si>
  <si>
    <t>Invitación a expertos [llamado dirigido a perfiles seleccionados: especialistas en comunicación y apropiación científica en el sector  Estado y Académicos.</t>
  </si>
  <si>
    <t>5 participantes  por  mesa de trabajo</t>
  </si>
  <si>
    <t>Realización de guías metodológicas para sesiones de trabajo
Envío previo a la sesión de dichas mediante correo electrónico.</t>
  </si>
  <si>
    <t>Configuración de documento que consigne diagnóstico,  conceptualización y  recomendaciones en torno a prácticas y experiencias en comunicación y divulgación de la CTeI</t>
  </si>
  <si>
    <t>Ninguna</t>
  </si>
  <si>
    <t>1er concurso de escritura de relatos de ciencia ficción para la desmitificación de la vocación y quehacer científico</t>
  </si>
  <si>
    <t>Participación
Igualdad
Libertad de expresión</t>
  </si>
  <si>
    <t>Equipo Difusión
Equipo de Comunicaciones</t>
  </si>
  <si>
    <t>Febrero - Mayo de 2019</t>
  </si>
  <si>
    <t>Ciudadano</t>
  </si>
  <si>
    <t>Ciudadanía</t>
  </si>
  <si>
    <t>50 participantes</t>
  </si>
  <si>
    <t>50 participantes
12 relatos ganadores editados y publicados</t>
  </si>
  <si>
    <t>Acompañamiento de Grupo Planeta en proceso editorial</t>
  </si>
  <si>
    <t>Convenio de cooperación especial con Grupo Planeta</t>
  </si>
  <si>
    <t>Consulta ciudadana "Directrices de interoperabilidad de metadatos de la Red Colombiana de Información Científica"</t>
  </si>
  <si>
    <t xml:space="preserve">Ciudadano, Academia, investigadores, Empresa, </t>
  </si>
  <si>
    <t xml:space="preserve">Presencial 
Virtual </t>
  </si>
  <si>
    <t xml:space="preserve">Publicación en la página de la Red Colombiana de Información Científicas para promoción de la participación de los ciudadanos interesados en los talleres regionales y en el diálogo virtual.  </t>
  </si>
  <si>
    <t>Los participantes en los talleres regionales y en el diálogo virtual presentan sus observaciones y aportes a la  "Directrices de interoperabilidad de metadatos de la Red Colombiana de Información Científica”</t>
  </si>
  <si>
    <t>1, Determinación de documentación preliminar para los talleres regionales.
2, Logística para los talleres regionales que se establecen para la retroalimentación a las directrices 
3. Diseño e implementación del espacio virtual para el diálogo sobre las  "Directrices de interoperabilidad de metadatos de la Red Colombiana de Información Científica”</t>
  </si>
  <si>
    <t>Contrato 80740-075-2079 Fondo Francisco José de Caldas- Metabibliotecas</t>
  </si>
  <si>
    <t>Implementación convocatoria Nexo Global en Industrias Creativas</t>
  </si>
  <si>
    <t>Participación
Igualdad
Derecho de petición
Trabajo
Libertad de enseñanza, aprendizaje, investigación y cátedra</t>
  </si>
  <si>
    <t>Equipo de Comunicaciones</t>
  </si>
  <si>
    <t>Febrero a Junio de 2019</t>
  </si>
  <si>
    <t>Academia</t>
  </si>
  <si>
    <t>Investigadores 
Maestros
Estudiantes</t>
  </si>
  <si>
    <t xml:space="preserve">
Presencial 
Virtual </t>
  </si>
  <si>
    <t>Reuniones virtuales
Reuniones Presenciales
Plataforma web
Webinars</t>
  </si>
  <si>
    <t>Reuniones virtuales: 15
Reuniones Presenciales: 30
Plataforma web: 100</t>
  </si>
  <si>
    <t>Presentaciones presenciales
Presentaciones virtuales</t>
  </si>
  <si>
    <t xml:space="preserve">Consulta a  banco preliminar de elegibles Convocatoria de  Jóvenes Investigadores e Innovadores para el Departamento del  Huila </t>
  </si>
  <si>
    <t>Participación
Igualdad
Derecho de petición
Libertad de enseñanza, aprendizaje, investigación y cátedra</t>
  </si>
  <si>
    <t>Ciudadano y Academia</t>
  </si>
  <si>
    <t xml:space="preserve">Presencial 
Virtual </t>
  </si>
  <si>
    <t>Estado,  Funcionarios, Contratistas</t>
  </si>
  <si>
    <t>Gobernación del Huila</t>
  </si>
  <si>
    <t>Mesas de trabajo virtuales y presenciales</t>
  </si>
  <si>
    <t>Los participantes en la consulta y mesa técnica  presentan sus observaciones y aportes a los Términos de Referencia (TDR) para la convocatoria de Jóvenes Investigadores e Innovadores del Huila</t>
  </si>
  <si>
    <t>Convenio Fondo Francisco José de Caldas  -  Gobernación del Huila</t>
  </si>
  <si>
    <t>Encuentro Nacional 2019 Ondas "Yo Amo la Ciencia"</t>
  </si>
  <si>
    <t>Programa Ondas</t>
  </si>
  <si>
    <t>Primera semana de octubre de 2019</t>
  </si>
  <si>
    <t>1. Instructivo de participación en el Encuentro Nacional.
2. Agenda del Encuentro Nacional "Yo Amo la ciencia"
3. Información sobre redes sociales institucionales.</t>
  </si>
  <si>
    <t>Con Entidades Coordinadoras Ondas a nivel departamental.
Otras (Por definir)</t>
  </si>
  <si>
    <t>Primer y Segundo  Semestre 2019</t>
  </si>
  <si>
    <t>Invitaciones en correo electrónico a las entidades territoriales a las jornadas. 
Las Entidades Territoriales remiten los proyectos, propuestas, perfiles de propuesta (una revisión preliminar)
Cursos virtuales y lineamientos disponibles  a través de la Red de estructuradores de proyectos de CTeI (https://redctei.co/)</t>
  </si>
  <si>
    <t>1. Lista de Asistencia.
2. Informe de la asistencia técnica.</t>
  </si>
  <si>
    <t xml:space="preserve">Formulación  y/o concertación de los Términos de Referencia (TDR)  para la Convocatoria 836-2019 de Movilidad Académica con Europa / Capítulo 3 BMBF - (Alemania-Regiones) </t>
  </si>
  <si>
    <t>Dirección General
Oficina de Internacionalización</t>
  </si>
  <si>
    <t>Abril - Junio de 2019</t>
  </si>
  <si>
    <t xml:space="preserve">Difusión y divulgación de la convocatoria de movilidad académica con Europa a través del equipo de:
- Página web
- Redes sociales
- Oficina de Relaciones Internacionales - ORI  
</t>
  </si>
  <si>
    <t>Mesas de trabajo
Videoconferencias
Llamadas telefónicas
Correos electrónicos</t>
  </si>
  <si>
    <t xml:space="preserve">Los participantes en la consulta y mesa técnica  presentan sus observaciones y aportes a los Términos de Referencia (TDR) para la convocatoria  para la Convocatoria 836-2019 de Movilidad Académica con Europa / Capítulo 3 BMBF - (Alemania-Regiones) </t>
  </si>
  <si>
    <t>1. Elaboración y revisión preliminar del borrador preliminar de los TdR del Capítulo 3 BMBF - (Alemania-Regiones) 
2. Socialización del borrador preliminar de los TdR
2. Logística para las mesas de trabajo.</t>
  </si>
  <si>
    <t>Programa de Intercambio de Investigadores Colombia-Alemania con el Ministerio Federal Alemán de Educación e Investigación (BMBF por sus siglas en alemán), formalizado mediante la “Declaración Conjunta sobre la cooperación colombo-alemana en materia de ciencia e investigación entre el BMBF y COLCIENCIAS” del 2 de noviembre de 2012.</t>
  </si>
  <si>
    <t>Consulta a  banco preliminar de elegibles - Convocatoria 836-2019 de Movilidad Académica con Europa</t>
  </si>
  <si>
    <t>Agosto - Octubre de 2019</t>
  </si>
  <si>
    <t>Investigadores, maestros, estudiantes, centros de desarrollo tecnológico, grupos de investigación, unidades empresariales, centros de investigación, centros de innovación y productividad, centros de ciencia, entidades de control. ONG's</t>
  </si>
  <si>
    <t>Publicación en Página Web de Banco de Elegibles para la Convocatoria 836-2019 de Movilidad Académica con Europa</t>
  </si>
  <si>
    <t>100% De las solicitudes de aclaración sean contestadas según lo definido en el cronograma de la convocatoria.
(Consultas analizadas y con respuesta / Total Consultas recibidas) x 100%)</t>
  </si>
  <si>
    <t>1. Términos de referencia de la convocatoria de Movilidad Académica con Europa - 806-2018.
2. Formulario -  SIGP de consulta 
3. Banco preliminar publicado</t>
  </si>
  <si>
    <t>1) “Acuerdo Complementario de Cooperación Técnica y Científica entre Francia y Colombia” llamado ECOS-Nord el cual promueve la colaboración técnica y científica entre los dos Gobiernos.
2) “Acuerdo de Cooperación para el Desarrollo del Programa de Intercambio entre Pares Científico-Académicos en el Marco de Proyectos Conjuntos encaminado a fortalecer los lazos de cooperación entre los dos países, entre Colciencias y el Servicio Alemán de Intercambio Académico-DAAD", suscrito el 14 de marzo de 2007.
3) Programa de Intercambio de Investigadores Colombia-Alemania con el Ministerio Federal Alemán de Educación e Investigación (BMBF por sus siglas en alemán), formalizado mediante la “Declaración Conjunta sobre la cooperación colombo-alemana en materia de ciencia e investigación entre el BMBF y COLCIENCIAS” del 2 de noviembre de 2012.</t>
  </si>
  <si>
    <t>Evento de divulgación y promoción del programa Horizonte 2020</t>
  </si>
  <si>
    <t>sep - oct de 2019</t>
  </si>
  <si>
    <t>Reuniones
Mesas de trabajo
video conferencia
correo electrónico
documentos compartidos en la nube
Taller</t>
  </si>
  <si>
    <t xml:space="preserve">Difusión y divulgación del evento de H2020 a través del equipo de comunicaciones:
- Página web
- Redes sociales
- Oficina de Relaciones Internacionales - ORI  
-  Mailing
</t>
  </si>
  <si>
    <t>Reuniones
Mesas de trabajo
video conferencia
correo electrónico
documentos compartidos en la nube
Taller
Invitación</t>
  </si>
  <si>
    <t>Los ciudadanos y actores del SNCTI pueden realizar preguntas, aportes, para que la participación del país sea cada vez más efectiva en el marco de los programas de la UE (H2020, Marie Curie, entre otros)</t>
  </si>
  <si>
    <t>En el marco del evento o las charlas dictadas por Colciencias se resuelven las inquietudes del público</t>
  </si>
  <si>
    <t>1. Elaboración de las presentación general de H2020.
2. Invitación a las sesiones 
3.  Logística para el evento concertada, con roles y responsabilidades definidas.
4. Participación de los convocados al evento</t>
  </si>
  <si>
    <t>Programa Marco de la Unión Europea H2020</t>
  </si>
  <si>
    <t>Publicación en página web del Proyecto de Regulación Normativa
Publicación de banner en página principal con acceso directo a la consulta.
Publicación  en redes sociales del enlace de consulta del proyecto normativo</t>
  </si>
  <si>
    <t>Los participantes en la consulta del proyecto normativo presentan sus observaciones y aportes, para que sean analizadas y consideradas previa remisión a la Presidencia de la República</t>
  </si>
  <si>
    <t>100% de las consultas y aportes recibidos, analizados y con respuesta
(Consultas analizadas y con respuesta / Total Consultas recibidas) x 100%</t>
  </si>
  <si>
    <t>1. Proyectos de regulación normativa aprobado por Colciencias</t>
  </si>
  <si>
    <t>Publicación en página web de la Consulta.
Publicación de banner en página principal con acceso directo a la consulta.
Socialización de la Consulta en Redes Sociales</t>
  </si>
  <si>
    <t xml:space="preserve">Sector académico, Sector productivo, Sector privado, 
Sector público, Funcionarios, Contratistas e investigadores. </t>
  </si>
  <si>
    <t>Discusión de los planes, programas y proyectos inherentes al Programa de CTeI</t>
  </si>
  <si>
    <t>Representantes del gobierno nacional, sector académico, institutos de investigación, sector investigativo, sector productivo</t>
  </si>
  <si>
    <t>Investigadores o representantes  del sector privado, investigadores de Institutos y centro de investigación, Investigadores del sector académico, representantes del Gobierno como Ministro de Relaciones Exteriores, Ministro de Defensa, Ministro de Agricultura , Ministerio de Medio Ambiente,
El Director del Departamento Nacional de Planeación , El Director de la Comisión Colombiana del Océano 
El Director del Instituto de Investigaciones Marinas y Costeras “José Benito Vives de Andréis” – INVEMAR.</t>
  </si>
  <si>
    <t>Logística para el consejo, tiquetes y viáticos para los consejeros que se encuentren fuera de Bogotá</t>
  </si>
  <si>
    <t xml:space="preserve">* Logística para el consejo, estadía,  tiquetes y viáticos para los consejeros  e invitados que se encuentren fuera de Bogotá
* Alquiler lugar del evento, almuerzos, cena
Sesiones de 2 días 
</t>
  </si>
  <si>
    <t>Dar lineamientos para la actualización del Plan Estratégico de CTeI del sector agropecuario y la articulación  con el Ministerio de Agricultura para la coordinación del Subsistema de I+D del Sistema Nacional de Innovación Agropecuaria</t>
  </si>
  <si>
    <t xml:space="preserve">* Logística para el consejo, estadía,  tiquetes y viáticos para los consejeros  e invitados que se encuentren fuera de Bogotá
* Alquiler lugar del evento, y servicios de alimentación para las sesiones.
</t>
  </si>
  <si>
    <t>Consejo Nacional  de CTeI  en Ambiente, Biodiversidad y Hábitat</t>
  </si>
  <si>
    <t>Representantes del gobierno nacional, sector académico, sector investigativo, sector productivo,  invitados permanentes y funcionarios y contratistas de la Colciencias</t>
  </si>
  <si>
    <t>Consejo Nacional  de CTeI  en Ingeniería</t>
  </si>
  <si>
    <t xml:space="preserve">Ministerio de Comercio, Industria y Turismo
Ministerio de Transporte
Empresa
Academia  </t>
  </si>
  <si>
    <t>Consejo Nacional  de CTeI  en  Salud</t>
  </si>
  <si>
    <t>Los participantes en la consulta y mesa técnica  presentan sus observaciones y aportes a los Términos de Referencia (TDR) para las convocatoria de la vigencia
Los participantes en la consulta y mesa técnica presentan su observaciones y aportes al  Plan Estratégico Institucional 2019-2022 (PEI)
Socialización de la ejecución presupuestal</t>
  </si>
  <si>
    <t>Logística mesas de trabajo</t>
  </si>
  <si>
    <t>Consejo Nacional  de CTeI  en  Geociencias</t>
  </si>
  <si>
    <t>Investigadores del sector privado, estatal (centros de investigación,  entidades gubernamentales y privadas), Educadores, directivos gremiales.</t>
  </si>
  <si>
    <t>Por medio de mesas de trabajo, el consejo y expertos del PNCTeI en Geociencias avalados por Colciencias pueden consultar , participar y asesorar los planes estratégicos, del programa como también en políticas públicas, normas, servicios y trámites.</t>
  </si>
  <si>
    <t xml:space="preserve">Se buscaran alianzas con entidades internacionales y la misión de sabios para planear la implementación. </t>
  </si>
  <si>
    <t>1. Banco preliminar de  elegibles - Firmado
2. Banco preliminar de elegibles - Versión consulta</t>
  </si>
  <si>
    <t>Empresas
Investigadores
Centros de Desarrollo Tecnológico 
Centros de Innovación y productivas
Incubadoras de Base Tecnológica 
Centros de Investigación</t>
  </si>
  <si>
    <t>Consulta ciudadana a la nueva versión del documento de tipología de proyectos de carácter científico, tecnológico o de innovación.</t>
  </si>
  <si>
    <t>Los participantes en la  mesa técnica  presentan sus observaciones y/o solicitudes de ajuste a la nueva versión del documento de tipología de proyectos de carácter científico, tecnológico o de innovación.</t>
  </si>
  <si>
    <t xml:space="preserve">1, Logística para  las mesas de trabajo (CNBT) . 
2. Concertación de versión 6 del acuerdo de tipología de proyectos versión 5.
2. Aprobación del documento de tipologías
3, Publicación del  documento de tipología de proyectos en página web. link de Beneficios Tributarios ( normas que aplican)
</t>
  </si>
  <si>
    <t>Formulación  y/o concertación de los TDR para la Convocatoria Nacional para el apoyo a la presentación de patentes vía nacional y vía PCT y apoyo a la gestión de la propiedad intelectual.</t>
  </si>
  <si>
    <t>Segundo
 trimestre 2019</t>
  </si>
  <si>
    <t>Documento de términos de referencia para la Convocatoria Nacional para el apoyo a la presentación de patentes vía nacional y vía PCT y apoyo a la gestión de la propiedad intelectual.</t>
  </si>
  <si>
    <t>Actualización de la Estrategia Nacional de Apropiación Social de CTeI a política de Apropiación Social de CTeI</t>
  </si>
  <si>
    <t xml:space="preserve">Publicación de video y/o piezas gráficas para promoción de la participación de los ciudadanos interesados en  el diálogo virtual.  </t>
  </si>
  <si>
    <t xml:space="preserve">1. Postulación de propuestas de solución a retos de apropiación social de CTeI presentados por  organizaciones comunitarias en alianza con actores de la comunidad científica a través de la plataforma web
</t>
  </si>
  <si>
    <t xml:space="preserve">Publicación de video y/o piezas gráficas para promoción de la participación de los ciudadanos y organizaciones comunitarias en alianza con actores de la comunidad científica </t>
  </si>
  <si>
    <t>1. Las mesas de trabajo tienen el propósito de identificar prácticas y experiencias en comunicación y divulgación que se estén llevando a cabo desde diferentes actores del SNCTeI para la formulación de lineamientos técnicos y aspectos a tener en cuenta en el diseño, implementación y evaluación de iniciativas y proyectos que se enmarquen en la comunicación y divulgación científica por parte de la ciudadanía, el Estado y los diferentes grupos de interés identificados por Colciencias.
2.Se planifican, convocan y desarrollan mesas de trabajo por parte  de la Estrategia de Difusión de Colciencias para el diagnóstico de prácticas y experiencias en comunicación y divulgación que se estén llevando a cabo desde diferentes actores del SNCTeI</t>
  </si>
  <si>
    <t>1. Diseño de la metodología para concertación 
2.Guías metodológicas
3. Salas de reunión
4. Invitaciones</t>
  </si>
  <si>
    <t>Pagina web - Redes sociales</t>
  </si>
  <si>
    <t>1. Los ciudadanos son convocados a través de redes sociales y sitio web de Colciencias para participar del concurso.
2. La fecha límite para envío de sus escritos es 10 de marzo.
3. Después de pasar por un proceso de revisión son seleccionados doce relatos.
4. Los ganadores son anunciados en redes sociales y sitio web de Colciencias.
5. Será publicado proyecto editorial con compilado de textos ganadores, dichos textos serán publicados, además, en sitio web de la estrategia Todo es ciencia.</t>
  </si>
  <si>
    <t>Publicación de bases del concurso con instrucciones detalladas para la participación en sitio web de Colciencias.
Campaña para invitar a la participación  través de redes sociales. 
Curación de relatos recibidos para la posterior selección.</t>
  </si>
  <si>
    <t>1. Se construye escenario de participación ciudadana en torno a procesos de creación artística en el marco de la CTeI para la democratización de la ciencia.
2. Colciencias participa de manera transversal en todos los momentos del proceso desde la invitación hasta la selección y publicación de relatos ganadores, todo ello en alianza con Grupo Planeta.</t>
  </si>
  <si>
    <t>E encuentros regionales 100 personas
Virtual - 80 personas</t>
  </si>
  <si>
    <t>Invitaciones virtuales - Correo directo
(invitación abierta)
Pág. web Colciencias</t>
  </si>
  <si>
    <t>1. Términos de referencia de la convocatoria
2. Sistemas para la  divulgación de los TdR y divulgación
3. Evaluación de propuestas y selección de proyectos financiables 
4. Publicación de proyectos financiables
5. Evento de presentación de proyectos seleccionados</t>
  </si>
  <si>
    <t>Convenio Fondo Francisco José de Caldas  -  Partners of the Américas Foundation</t>
  </si>
  <si>
    <t>Página web Línea nacional correo electrónico</t>
  </si>
  <si>
    <t>Publicación en Página Web de Banco de Elegibles para la Convocatoria de Jóvenes Investigadores e Innovadores Huila 2019</t>
  </si>
  <si>
    <t>Convenio Fondo Francisco José de Caldas  - Gobernación del Huila</t>
  </si>
  <si>
    <t>Formulación  y concertación de condiciones  para la estructuración de los Términos de Referencia (TDR)  con la Gobernación del Huila para la convocatoria de Jóvenes Investigadores e Innovadores para el Huila</t>
  </si>
  <si>
    <t xml:space="preserve">Comité Técnico Interinstitucional (Colciencias-Gobernación del Huila)
</t>
  </si>
  <si>
    <t>Inscripción vía web. Correo del programa.
Asistencia al lugar para participar en conferencias, exhibición de proyectos y talleres.
Transmisión vía redes sociales.</t>
  </si>
  <si>
    <t>Envío de instructivo de Encuentro.
Publicación de piezas gráficas por redes sociales.
Mesa de trabajo con coordinaciones departamentales.</t>
  </si>
  <si>
    <t>Los participantes en el Encuentro Nacional tendrán la oportunidad de asistir a charlas, conferencias y talleres, presentar en el caso de los niños y maestros Ondas sus proyectos de investigación</t>
  </si>
  <si>
    <t>10 grupos Ondas seleccionados para participación en Ferias Internacionales.</t>
  </si>
  <si>
    <t>Los participantes generarán soluciones a la convocatoria planteada, para ser beneficiados de la financiación</t>
  </si>
  <si>
    <t>Consulta a  banco preliminar de elegibles Convocatoria para apoyar proyectos del sector productivo en I+D+i</t>
  </si>
  <si>
    <t>Publicación en Página Web de Banco de Elegibles para apoyar proyectos del sector productivo en I+D+i</t>
  </si>
  <si>
    <t>Actualización de contenidos del  Plan de Participación Ciudadana Vigencia 2019 de acuerdo a socialización de seguimiento a Planes Integrados al Plan de Acción y resultados FURAG 2018</t>
  </si>
  <si>
    <t>Sesión CGDI del 29 de agosto de 2019</t>
  </si>
  <si>
    <r>
      <rPr>
        <b/>
        <sz val="11"/>
        <rFont val="Arial"/>
        <family val="2"/>
      </rPr>
      <t>Fecha:</t>
    </r>
    <r>
      <rPr>
        <sz val="11"/>
        <rFont val="Arial"/>
        <family val="2"/>
      </rPr>
      <t xml:space="preserve"> 03-09-2019</t>
    </r>
  </si>
  <si>
    <t>G101PR01F27
V02
Fecha: 03-09-2019</t>
  </si>
  <si>
    <t>PLAN DE PARTICIPACIÓN CIUDADANA 2019</t>
  </si>
  <si>
    <t>Publicación del banco preliminar en la  página Web Colciencias</t>
  </si>
  <si>
    <t>Publicación en página web del Plan de Participación Ciudadana 2019
Publicación del Banco Preliminar en la página web
Socialización de la Consulta en Redes Sociales</t>
  </si>
  <si>
    <t>Publicación en página web del Plan de Participación Ciudadana 2019
Publicación del Banco Definitivo en la página web
Socialización de la Consulta en Redes Sociales</t>
  </si>
  <si>
    <t>Publicación en página web del Plan de Participación Ciudadana 2019
Envío de correo electrónico a los invitados</t>
  </si>
  <si>
    <t>Términos de Referencia</t>
  </si>
  <si>
    <t>Consejo Nacional de Beneficios Tributarios - CNBT</t>
  </si>
  <si>
    <t>Publicación en página web del Plan de Participación Ciudadana 2019
Publicación de la consulta en los portales web institucionales
Envío de correo electrónico a los invitados</t>
  </si>
  <si>
    <t xml:space="preserve">Publicación en página web del Plan de Participación Ciudadana 2019
Publicación de la convocatoria en los  portales web institucionales
</t>
  </si>
  <si>
    <t xml:space="preserve">Publicación en página web del Plan de Participación Ciudadana 2019
Publicación de la consulta  en los  portales web institucionales
</t>
  </si>
  <si>
    <t>Publicación en página web del Plan de Participación Ciudadana 2019
Publicación de la consulta en el  portal web institucional
Socialización de la consulta a través de redes sociales</t>
  </si>
  <si>
    <t>Primer semestre de 2019</t>
  </si>
  <si>
    <t>Inscripción vía web. 
Correo del programa.
Transmisión del evento por redes sociales.</t>
  </si>
  <si>
    <t xml:space="preserve">Publicación en página web del Plan de Participación Ciudadana 2019
Correo Electrónico a los invitados </t>
  </si>
  <si>
    <t>Los participantes en la  mesa técnica  presentan sus observaciones y/o solicitudes de ajuste a los TDR para la Convocatoria Nacional para el apoyo a la presentación de patentes vía nacional y vía PCT y apoyo a la gestión de la propiedad intelectual.
Lo aportes son analizados con el fin de evaluar su inclusión en la versión final de los TDT</t>
  </si>
  <si>
    <t xml:space="preserve">Publicación en página web del Plan de Participación Ciudadana 2019
Correo Electrónico a los invitados de la   Gobernación del Huila </t>
  </si>
  <si>
    <t>Publicación Agenda Regulatoria 2019
Publicación en página web del proyecto de regulación normativa.</t>
  </si>
  <si>
    <t xml:space="preserve">Consulta ciudadana al Plan Estratégico Institucional 2019-2022 (PEI)  y Plan de Acción Institucional 2019 (PAI) </t>
  </si>
  <si>
    <t>5 y el 28 de febrero de 2019</t>
  </si>
  <si>
    <t>Durante la consulta se reciben 15 comentarios los cuales fueron analizados y gestionados al interior de la Entidad emitiendo la correspondiente respuesta a cada uno de los participantes</t>
  </si>
  <si>
    <t>1. Actualización del Contexto Estratégico para la vigencia 2019, realizado en los meses de noviembre y diciembre de 2018.</t>
  </si>
  <si>
    <t>3. Aprobación del Comité de Gestión y Desempeño Institucional del 30  de Enero de 2019</t>
  </si>
  <si>
    <t>4. Plan de Anticorrupción y de Atención al Ciudadano  2019 (PAAC)  y Mapa de Riesgo de Corrupción  2019, revisado y aprobado para consulta.</t>
  </si>
  <si>
    <t>2. Concertación preliminar del Plan de Anticorrupción y de Atención al Ciudadano  2018 (PAAC) y Mapa de Riesgos de Corrupción, de acuerdo a lineamientos del Modelo Integrado de Planeación y Gestión - MIPG el 30 de enero de 2019</t>
  </si>
  <si>
    <t>Implementar mecanismos que permitan promover la participación de más ciudadanos en estos espacios.</t>
  </si>
  <si>
    <t>Los resultados de la Consulta ciudadana permiten evidenciar baja participación de la ciudadanía en estos espacios.
Dada la baja participación no se reciben aportes que  requieran modificar el PAAC inicialmente propuesto.</t>
  </si>
  <si>
    <t>Del 15 de mayo al 15 de junio de 2018</t>
  </si>
  <si>
    <t>Visitas en la web</t>
  </si>
  <si>
    <t>Mantener los mecanismos de difusión del Informe de Gestión y Resultados para los ejercicios de Rendición de Cuentas, facilitando que los ciudadanos y grupos de interés en general puedan conocer y opinar sobre los resultados y posibles recomendaciones de mejora a la gestión de la Entidad.</t>
  </si>
  <si>
    <t>2. Se concerta la logística para el evento con Comunicaciones, área logística, Oficina TIC, Centro de Contacto y la Oficina Asesora de Planeación. Se asignan responsabilidades y tareas, realizando seguimiento al cumplimiento de las mismas.</t>
  </si>
  <si>
    <t>Implementar mecanismos que permitan promover la participación de más ciudadanos y grupos de  interés en estos espacios.</t>
  </si>
  <si>
    <t>9 de Julio de 2019</t>
  </si>
  <si>
    <t xml:space="preserve"> 4 al 18 de enero de 2019</t>
  </si>
  <si>
    <t>Los resultados de la Consulta ciudadana permiten evidenciar que el principal tema de interés son las convocatorias, especialmente las relacionadas con créditos condenables y/o becas para la formación de capital de alto nivel (maestría y doctorado).
Las consultas atendidas corresponden más a solicitud de ampliación de información por tanto no se requiere modificar el PAI inicialmente propuesto.</t>
  </si>
  <si>
    <t>Empresa</t>
  </si>
  <si>
    <t>4. Plan Estratégico Institucional 2019-2022 (PEI)  y Plan de Acción Institucional 2019 (PAI),  revisado y aprobado, en versión  de consulta.</t>
  </si>
  <si>
    <t>2. Actualización con las áreas de las estrategias de participación ciudadana  a implementar en la vigencia 2019 en las siguientes fases del ciclo de la gestión pública:
- Identificación  de necesidades y diagnóstico
- Formulación participativa
- Ejecución o implementación participativa
- Evaluación y Control Ciudadanos</t>
  </si>
  <si>
    <t>2. Actualización de resultados del autodiagnóstico de la Política de Participación Ciudadana (Ley 1757 de 2015) en el marco de MIPG, socializada en el Comité de Gestión y Desempeño Institucional del 30 de enero de 2019.</t>
  </si>
  <si>
    <t>4. Plan de Participación Ciudadana de la vigencia 2019, revisado por las áreas técnicas y aprobado para consulta.</t>
  </si>
  <si>
    <t>Entre el  1ero de febrero y el 30 de abril de 2019.
Entre  el 9 de junio y el 9 de julio de 2019</t>
  </si>
  <si>
    <t>1. Capacitaciones el tema de participación ciudadana realizadas en la vigencia 2019 el 14-01-2019 y el 06-02-2019</t>
  </si>
  <si>
    <t>Implementar mecanismos que permitan promover la participación de más ciudadanos en estos espacios, desarrollando estrategias para generar capacidades de participación ciudadana en los actores del SNCTI</t>
  </si>
  <si>
    <t>El Plan de Participación Ciudadana es sometido a consulta entre el 1ero de febrero y el 30 de abril de 2019.  En este periodo no se reciben   solicitudes de ajuste, aportes o consulta
Con el fin de socializar y someter a nueva consulta el Plan de Participación Ciudadana, en el marco de la Rendición de Cuentas de la vigencia 2018 se incluye en el informe un numeral relacionado con la "Estrategia de Transparencia y Participación Ciudadana" en el cual se refieren los principales logros en la materia de la vigencia 2018 y las recomendaciones de mejora para el Plan de Participación 2019.
El informe se somete a consulta entre el 9 de junio y el 9 de julio mediante la publicación de una nota en la página web con el documento descargable del informe de gestión y resultados 2018, para conocimiento y participación ciudadana en la Audiencia pública de Rendición de Cuentas vigencia 2018. En los resultados obtenidos los temas de transparencia y participación ciudadana fueron priorizados por el 14,5% de los participantes en la consulta. 
Se deja constancia que en la consulta no se reciben observaciones específicas sobre el Plan de Participación Ciudadana.
Como mecanismo complementario para recibir consultas ciudadanas o aportes para la mejora de este instrumento se habilita una encuesta en la sección de "Estrategia de Transparencia y Participación Ciudadana" en la cual se crea un campo específico para recibir recomendaciones u observaciones de mejora forma permanente.</t>
  </si>
  <si>
    <t xml:space="preserve">Los resultados de la Consulta ciudadana permiten evidenciar baja participación de la ciudadanía en estos espacios, pues si bien se consultó la sección y los documentos dispuestos para la consulta no se evidencian aportes, que permitan mejorar el plan inicialmente propuesto.
</t>
  </si>
  <si>
    <r>
      <t>De acuerdo a seguimiento de la herramienta google analytics se registran 680 visitas a la sección.</t>
    </r>
    <r>
      <rPr>
        <sz val="11"/>
        <color rgb="FFFF0000"/>
        <rFont val="Arial"/>
        <family val="2"/>
      </rPr>
      <t xml:space="preserve"> </t>
    </r>
  </si>
  <si>
    <t>De acuerdo a seguimiento de la herramienta google analytics se registran 572 visitas a la sección.
Teniendo en cuenta que no se reciben solicitudes, aportes o consultas , no es posible clasificar los grupos de interés que acceden a la consulta.
Al interior de la Entidad se realizan dos actividades de capacitación sobre los requisitos y estrategias de socialización del plan el 14-01-2019 y el 06-02-2019 con un total de  12 Contratistas y 8 funcionarios asistentes, quienes fueron delegados por las direcciones técnicas para asegurar la formulación, implementación y seguimiento al Plan.</t>
  </si>
  <si>
    <t>De acuerdo a seguimiento de la herramienta google analytics se registran 338 visitas a la sección.
Teniendo en cuenta que no se reciben solicitudes, aportes o consultas , no es posible clasificar los grupos de interés que acceden a la consulta.
Al interior de la Entidad se realizan dos actividades de capacitación sobre los requisitos y estrategias de socialización del plan el 14-01-2019 y el 06-02-2019 con un total de  12 Contratistas y 8 funcionarios asistentes, quienes fueron delegados por las direcciones técnicas para asegurar la formulación, implementación y seguimiento al Plan.</t>
  </si>
  <si>
    <t>Entre  el 9 de junio y el 9 de julio de 2019</t>
  </si>
  <si>
    <t>La información para rendición de cuentas de la vigencia 2019, fue publicada en la página web de la Entidad el 9 de junio de 2019,  incluyendo los siguiente documentos:
-  Informe de gestión y resultados  2018, en documento descargable y de fácil lectura.
-  Formulario de participación ciudadana para sugerencias, comentarios, y preguntas sobre el informe de gestión publicado.
-   Formulario para priorizar los temas a tratar en la audiencia en la audiencia pública de rendición de cuentas vigencia 2018.
Esta información se mantuvo accesible y disponible del 9 de junio y el 9 de julio de 2019</t>
  </si>
  <si>
    <t>descargar del documento</t>
  </si>
  <si>
    <t>Reproducciones del video</t>
  </si>
  <si>
    <t>Interacciones en redes sociales</t>
  </si>
  <si>
    <t>Reproducciones de los videos</t>
  </si>
  <si>
    <t>2. El 9 de junio de2019  se realiza el cargue y enlace del formulario para la priorización de temas a tratar en la audiencia pública de rendición de cuentas, asegurando su fácil acceso.</t>
  </si>
  <si>
    <t>3. Se realiza la preparación del formulario para la recepción de preguntas, opiniones o sugerencias, las cuales son consolidadas a través del correo rendiciondecuentas2018@colciencias.gov.co.
El 9 de junio de2019  se realiza el cargue y enlace del formulario.</t>
  </si>
  <si>
    <t xml:space="preserve">3. El Informe de gestión y resultados 2018 consolidado y revisado es publicado el 9 de junio de 2019.  </t>
  </si>
  <si>
    <t>Entre  el 9 de junio y el 9 de julio de 2019 se publicó una nota especial en la página web de la entidad con enlace al informe de gestión 2018, un formulario de participación ciudadana para sugerencias, comentarios, preguntas y un formulario para la priorización de temas a tratar a tratar en la audiencia  pública de rendición de cuentas vigencia 2018.
Durante este periodo se registraron:
-   442  visitas en la web.
-  46  descargas del documento
-   53.734  Interacciones en redes sociales
-   712  reproducciones de los videos</t>
  </si>
  <si>
    <t>Los resultados de la participación permiten evidenciar  que la invitación y el contenido de los post promocionados en redes sociales tuvieron una amplia difusión.</t>
  </si>
  <si>
    <t xml:space="preserve">1. Se realiza la concertación preliminar de contenido del informe de gestión y resultados de la vigencia 2018, bajo el cumplimiento de los requisitos del "Manual Único de Rendición de Cuentas", el cual es revisado por todas las Direcciones, Subdirección y Dirección. </t>
  </si>
  <si>
    <t>En el formulario de priorización de temas a tratar en la audiencia  pública de rendición de cuentas vigencia 2018, se recibe un total de 76 aportes en los cuales se priorizan los siguientes temas:
1,  Desarrollo tecnológico e innovación con el 38,2%.
2. Fomento a la investigación (Educación para la investigación e innovación) con  el 32,9%.
3. Cultura que valora y gestiona el conocimiento con  el 32,9%.
4. Procesos de convocatoria y contratación con el 25%.
5.  Gestión Financiera - Presupuesto con el 15,8%
6. Transparencia y participación ciudadana con el 14%.
6. Trámites y servicios con el 13%
De acuerdo al resultado obtenido se priorizan los temas a tratar en la audiencia pública, asegurando el análisis del 100% de los aportes recibidos</t>
  </si>
  <si>
    <t xml:space="preserve">1. Se realiza la concertación preliminar de contenido del informe de gestión y resultados 2017, bajo el cumplimiento de los requisitos del "Manual Único de Rendición de Cuentas con enfoque basado en derechos - MURC".  El informe proyectado por la Oficina Asesora de Planeación  es revisado por todas las Direcciones Técnicas, Secretaría General, Subdirección y Dirección. 
</t>
  </si>
  <si>
    <t>El análisis de las opiniones recibidas para la priorización de temas a tratar en la audiencia pública de rendición de cuentas vigencia 2018, evidencia una mejora en la participación de estos espacios, en relación a la registrada en la vigencia 2018.
De acuerdo al resultado obtenido se priorizan los temas a tratar en la audiencia pública, asegurando el análisis del 100% de los aportes recibidos.</t>
  </si>
  <si>
    <t>Implementar mecanismos complementarios que permitan promover la participación de más ciudadanos y grupos de  interés en estos espacios.</t>
  </si>
  <si>
    <t>Entre  el 9 de junio y el 9 de julio de 2019 se publicó una nota especial en la página web de la entidad con enlace al informe de gestión 2018, un formulario de participación ciudadana para sugerencias, comentarios, preguntas y un formulario para la priorización de temas a tratar a tratar en la audiencia  pública de rendición de cuentas vigencia 2018.
Durante este periodo se registraron:
-   442  visitas en la web.
-  46  descargas del documento
-   53.734  Interacciones en redes sociales
-   712  reproducciones de los videos
El martes 9 de Julio de 2019 de 8:00 am a 10:00 am en las instalaciones de RTVC. se realizó la transmisión de la rendición por el canal Institucional con enlace vía streaming a través de la pagina web  de la Entidad.</t>
  </si>
  <si>
    <t>2. Se concerta la logística para el evento con  el equipo de Comunicaciones, área logística, Oficina TIC, Centro de Contacto y la Oficina Asesora de Planeación. Se asignan responsabilidades y tareas, realizando seguimiento al cumplimiento de las mismas. El equipo de Comunicaciones  realiza la coordinación con RTVC</t>
  </si>
  <si>
    <t xml:space="preserve">
Durante la audiencia pública de rendición de cuentas se recibe un total de  6 consultas a través del formulario de preguntas habilitado en la página web 
La totalidad de las consultas recibidas son analizadas, asegurando su respuesta durante la audiencia pública de rendición de cuentas.</t>
  </si>
  <si>
    <t xml:space="preserve">Formulario página web </t>
  </si>
  <si>
    <t xml:space="preserve">Colciencias viene realizado una apuesta importante para fortalecer las capacidades del SNCTI desde la formación y vinculación de recurso humano de alto nivel. En este contexto se enmarca el esfuerzo de un instrumento que facilita la inserción de los doctores graduados a entidades que realicen actividades de Ciencia, Tecnología e Innovación Programa de Estancias Posdoctorales. De esta forma es posible dar continuidad a los becarios de Colciencias a nivel de doctorado y a otros que han financiado sus estudios a través de otros mecanismos distintas a los que ofrece la Colciencias, para que luego estos puedan vincularse en las entidades del SNCTEI. 
La convocatoria se desarrolla en dos fases: en la primera, los beneficiarios de las convocatorias del Grupo de Formación de Alto Nivel debían registrar sus perfiles a través de un formulario en línea, exponiendo sus principales actividades científicas. Durante la segunda fase, las instituciones del SNCTI entran en contacto con los beneficiarios con el fin de formular una propuesta de investigación la cual se desarrollará durante el tiempo de la estancia postdoctoral. 
</t>
  </si>
  <si>
    <t xml:space="preserve">¿Cuál es la diferencia del SGR y Colciencias? ¿A cuál puedo presentar proyectos? </t>
  </si>
  <si>
    <t xml:space="preserve"> ¿Colciencias tiene planificados alguna acción para gestionar la vinculación en el sector productivo de los doctores que están culminando sus estudios?</t>
  </si>
  <si>
    <t xml:space="preserve">Dirección </t>
  </si>
  <si>
    <t>El Sistema General de Regalías (SGR) no es una entidad. El Sistema General de Regalías es el conjunto de ingresos provenientes de los recursos naturales no renovables, asignaciones, órganos, procedimientos y regulaciones de los recursos de regalías. Está conformado por la: a) la Comisión Rectora b) el Departamento Nacional de Planeación c) los Ministerios de Hacienda y Crédito Público, Minas y Energía d) las entidades adscritas y vinculadas que cumplen funciones en el ciclo de regalías, entre ellas el Departamento Administrativo de Ciencia, Tecnología e Innovación (Colciencias) e) los órganos colegiados de administración y decisión. El Departamento Administrativo de Ciencia, Tecnología e Innovación - COLCIENCIAS ejerce la Secretaria Técnica del Órgano Colegiado de Administración y Decisión (OCAD) del Fondo de Ciencia, Tecnología e Innovación, por tanto, verifica el cumplimiento de requisitos y evalúa técnicamente los proyectos que serán recomendados para su viabilidad por parte del OCAD Por otra parte, con cargo a los recursos del Fondo de Ciencia, Tecnología e Innovación (FCTeI) del Sistema General e Regalías Colciencias se pueden financiar proyectos de ciencia, tecnología e innovación previo cumplimiento de los criterios y requisitos definidos por la Comisión Rectora del SGR. El SGR cuenta con un sistema presupuestal propio, independiente tanto del Presupuesto General de la Nación como del Sistema General de Participación. El SGR tiene su propio sistema presupuestal, el presupuesto es expedido por el Congreso cada dos años. Las decisiones son acordadas entre los gobiernos territoriales, los representantes de las universidades y el Gobierno Nacional a través del Órgano Colegiado de Administración y Decisión (OCAD)</t>
  </si>
  <si>
    <t xml:space="preserve"> ¿Cuál es la oferta de beneficios tributarios en CTeI?</t>
  </si>
  <si>
    <t>Formulario página web - Rendición de Cuentas Vigencia 2018</t>
  </si>
  <si>
    <t xml:space="preserve">Las empresas del país pueden acceder a beneficios tributarios por inversiones en CTeI:
Este beneficio se otorga a las empresas que en calidad de ejecutor realizan inversiones en proyectos calificados por el CNBT como de investigación científica, desarrollo tecnológico o innovación y que cuenten con el aval de un actor reconocido por COLCIENCIAS. El beneficio tributario otorga a la entidad un cupo de deducción equivalente al 100% de la inversión realizada para aplicarlo en su base gravable y un cupo de descuento tributario del 25% para aplicarlo directamente al impuesto a pagar. Este descuento tiene un límite del 25% del valor del impuesto a pagar, el cual se encuentra estipulado en el artículo 258 del Estatuto Tributario. 
Sin embargo, es válido señalar que el pasado 3 de mayo, se aprobó el texto del Plan Nacional de Desarrollo con tres artículos relacionados con beneficios tributarios, a través del cual se crean mecanismos para incrementar la participación de las MiPymes bajo un mismo costo fiscal: El primero busca otorgar un crédito fiscal y/o TIDIS para MiPymes que inviertan en I+D+I o vinculen doctores (Art. 173), y otros dos artículos relacionados con la deducción y descuento para donaciones al fondo Francisco José de Caldas y remuneración de doctores (Art. 175 y 176).
Con lo anterior el Gobierno busca diversificar los instrumentos para acceder a beneficios tributarios e incentivar el acceso de las MiPymes para el desarrollo de actividades de CTeI. 
</t>
  </si>
  <si>
    <t>Dirección de Desarrollo Tecnológico e Innovación</t>
  </si>
  <si>
    <t>¿Qué apuestas tiene Colciencias para el programa Ondas?</t>
  </si>
  <si>
    <t>No, todo proyecto de Ciencia, tecnología e Innovación que desee postularse para la obtención de beneficios tributarios deberá contar con el aval de un actor reconocido por COLCIENCIAS; el aval se entiende materializado con la firma en conjunto de la carta de presentación, aval y aceptación de compromisos, requisitos que hacen parte de la Convocatoria.
Esto en razón a los lineamientos que en la materia ha emitido el Consejo Nacional de Beneficios Tributarios - CNBT, órgano colegiado creado mediante la ley 1286 de 2009 y reglamentado en el decreto 121 de 2014, que se encarga de definir los criterios y condiciones para la calificación y acceso a los beneficios tributarios en Ciencia, Tecnología e Innovación (CTeI).</t>
  </si>
  <si>
    <t xml:space="preserve">¿Puedo presentar un proyecto para obtener beneficios tributarios como empresa, sin necesidad del acompañamiento de un actor reconocido por COLCIENCIAS?
</t>
  </si>
  <si>
    <t>¿Qué beneficios tiene para Colombia el ingreso a la OCDE?</t>
  </si>
  <si>
    <t xml:space="preserve">Después de un largo proceso, Colombia fue aceptado como nuevo integrante de la Organización para la Cooperación y el Desarrollo Económico (OCDE).
Históricamente sus integrantes han sido los países con mejores prácticas y políticas públicas de desarrollo, gracias al intercambio de conocimiento e innovación en la gestión pública que se fomenta al interior de la organización.
Estudios académicos como los de Ross (2015) y Davis y Gowa (2013) muestran que la adhesión a la OCDE tiene un efecto significativo y positivo en los flujos comerciales. Drezner (2007) muestra como la adopción de buenas prácticas como la convención anti-soborno de 1997 fue de fácil adopción entre los países de la OCDE promoviendo un mejor control y fiscalización de los recursos públicos. Otros estudios muestran que el proceso de admisión en sí mismo, tiene efectos positivos en términos de adopción de buenas prácticas públicas que incentivan el desarrollo, la innovación y el crecimiento sostenible. Se sugiere que México y Chile se beneficiaron con un aumento importante de la inversión extranjera directa y menores tasas de interés en los mercados internacionales desde su entrada a la OCDE.
La OCDE se convierte en un aliado estratégico para diseñar y evaluar políticas públicas, así como un facilitador de intercambio de las mejoras prácticas con otros países, aspecto que aporta al desarrollo y la transformación hacia una mejor sociedad fortalecida a través del conocimiento y la innovación.
</t>
  </si>
  <si>
    <t>El Programa Ondas es la primera estrategia para el fomento de procesos de investigación en niños, niñas y adolescentes, que parte desde preguntas formuladas por ellos mismos en relación a problemáticas de su comunidad. De esta forma, se incentiva desde la temprana edad el desarrollo de la vocación científica.
Para el cuatrienio se esperar apoyar más de 34.000 niños, niñas y adolescentes a través de un proceso de formación de vocaciones implementado estrategias pedagógicas que  involucran la participación de instituciones de educación básica y media y maestros que acompañan los procesos pedagógicos, así como la implementación del programa en sus departamentos.
En este contexto, se  inició la construcción de lineamientos pedagógicos y metodológico junto con algunos investigadores en procesos de  cognición y evaluación educativa del documento para la fundamentación y metodología de medición y seguimiento del desarrollo de capacidades en investigación y creación de los niños, niñas y adolescentes - NNA, que participan en el Programa Ondas de Colciencias. Así mismo desde Colciencias se inició la estructuración del proyecto especial “Ondas 4.0 investiga y crea” que plantea una estrategia especial para el desarrollo de la vocación científica de niños, niñas y adolescentes y favorecer la identificación y desarrollo del talento en ciencia y tecnología en el marco de la estrategia de desarrollo naranja.</t>
  </si>
  <si>
    <t>Estado</t>
  </si>
  <si>
    <t>Durante la consulta se reciben 2 comentarios los cuales fueron analizados y gestionados al interior de la Entidad emitiendo la correspondiente respuesta a cada uno de los participantes:
- Estudiante de 
- Agencia de Cooperación Alemana</t>
  </si>
  <si>
    <t>2. Concertación preliminar de iniciativas y metas para la vigencia 2019 con Directores y Jefes de Oficina realizada en los meses de diciembre de 2018 y enero de 2019.</t>
  </si>
  <si>
    <t>3. Aprobación del Comité de Dirección del 28 de Enero de 2019.</t>
  </si>
  <si>
    <t>Como resultado de la consulta se recibe un aporte de un ciudadano en el cual manifiesta el compromiso en la promoción de estándares de transparencia y lucha contra la corrupción en el país. No se reciben preguntas ni  solicitudes de información o ajuste al Plan.
De acuerdo al indicador propuesto se logra el 100% de avance pues se analiza la totalidad de las consultas y aportes recibidos.
No se recibieron solicitudes de ajuste o cambio en las acciones propuestas para la vigencia 2019, por lo cual no se hace necesario emitir respuesta.</t>
  </si>
  <si>
    <t>El resultado de la participación en este espacio permite evidenciar que los temas de mayor interés para los grupos de valor de Colciencias son:
- Acciones para gestionar la vinculación en el sector productivo de los doctores que están culminando sus estudios.
- Mecanismo para presentar proyectos que requieren financiación.
- Oferta de beneficios tributarios en CTeI
- Apuestas de Colciencias para el programa Ondas.
- Beneficios del ingreso  de Colombia a la OCDE
Se evidencia  baja participación de actores externos a la Entidad en este espacio.</t>
  </si>
  <si>
    <t>Personas que accedieron a la transmisión a través de canal institucional</t>
  </si>
  <si>
    <t>4. El costo de la transmisión asciende a $59.067.954 de conformidad con la oferta económica presentada por RTVC.</t>
  </si>
  <si>
    <t xml:space="preserve">1-01-2019   -    31-03-2019
1-04-2019   - 30-06-2019
1 - 07- 2019   - 30-07-2019 </t>
  </si>
  <si>
    <t>Se lleva a cabo la reunión de los CODECTI quienes se encargan de definir y validar las líneas y focos estratégicos priorizados en las regiones..</t>
  </si>
  <si>
    <t>10 representantes en promedio</t>
  </si>
  <si>
    <t xml:space="preserve">Miembros del OCAD y expositores </t>
  </si>
  <si>
    <t xml:space="preserve">Plan Bienal - Convocatorias SGR 
http://www.colciencias.gov.co/convocatoriasfctei
Actas firmadas https://www.colciencias.gov.co/planes-y-acuerdos-estrategicos-departamentales-en-ctei-actualizados  </t>
  </si>
  <si>
    <t>Del 14 de febrero al 14 de marzo de 2019.</t>
  </si>
  <si>
    <t>Funcionarios</t>
  </si>
  <si>
    <t>Organizaciones No Gubernamentales</t>
  </si>
  <si>
    <t>Contratistas</t>
  </si>
  <si>
    <t>-La participación ciudadana es fundamental en el diseño de una política pública. A partir de los espacios de participación se recibieron valiosos aportes que incluyeron precisiones sobre lo planteado en el documento; algunos puntos de vista contrarios; preocupaciones; ideas de nuevas actividades y de necesidades para que la implementación de la política de verdad sea una realidad en el país. 
'-El apoyo de la Oficina de Comunicaciones es primordial.</t>
  </si>
  <si>
    <t xml:space="preserve">Con el fin de analizar los aportes recibidos al documento ‘Lineamientos de una política de ciencia abierta en Colombia’ en los diferentes espacios de participación, se realizó un taller con la participación de las diferentes áreas técnicas de Colciencias. 
Se organizaron mesas de trabajo según las siguientes temáticas: capacitación, ética, propiedad intelectual, apropiación social, financiación, medición y políticas institucionales. 
Se requirieron mesas adicionales para tratar temas como la articulación con otras políticas de Colciencias y con la reglamentación de propiedad intelectual. 
Con las recomendaciones y conclusiones se está construyendo la versión final de la política. </t>
  </si>
  <si>
    <t>Diseño e implementación de talleres regionales</t>
  </si>
  <si>
    <t>Lineamientos de una política de ciencia abierta en Colombia socializados para la realización de los talleres</t>
  </si>
  <si>
    <t xml:space="preserve">Logística para la realización de los talleres </t>
  </si>
  <si>
    <t>Análisis y clasificación de la información</t>
  </si>
  <si>
    <t>Total Participantes</t>
  </si>
  <si>
    <t xml:space="preserve">Total asistentes a espacio de capacitación </t>
  </si>
  <si>
    <t>Total Recursos invertidos</t>
  </si>
  <si>
    <t>Del 02 al 08 de enero d 2019</t>
  </si>
  <si>
    <t>No se recibieron observaciones por parte de la ciudadanía ni de los grupos de interés, conforme lo indica el informe publicado en el enlace: http://www.colciencias.gov.co/sites/default/files/upload/paginas/informe_final_proyecto_modifica_decreto_293_de_2017.pdf</t>
  </si>
  <si>
    <t>Proyecto de Decreto “POR EL CUAL SE MODIFICA EL ARTÍCULO 8 DEL DECRETO 293 DE 2017”</t>
  </si>
  <si>
    <t>Publicación en página web con seguimiento a consulta</t>
  </si>
  <si>
    <t>Mesas de trabajo con el Departamento Nacional de Planeación en desarrollo del principio de colaboración armónica y la integración</t>
  </si>
  <si>
    <t>Durante el citado lapso, no se recibieron observaciones por parte de la ciudadanía ni de los grupos de interés.
Sin embargo, durante el periodo de publicación COLCIENCIAS y el Departamento Nacional de Planeación en desarrollo del principio de colaboración armónica y la integración que
para este tema dispuso el artículo 7 de la Ley 1753 de 2015, determinaron no continuar con el trámite para la expedición del mencionado decreto.</t>
  </si>
  <si>
    <t>Implementar mecanismos alternativos que permitan promover la participación de los ciudadanos en estos espacios.</t>
  </si>
  <si>
    <t>100% de las consultas y aportes recibidos analizados y con respuesta</t>
  </si>
  <si>
    <t>del 23 de octubre hasta el 9 de noviembre de 2020</t>
  </si>
  <si>
    <t xml:space="preserve">100% de las consultas y aportes recibidos analizados y con respuesta
</t>
  </si>
  <si>
    <r>
      <t xml:space="preserve">Entre el día 23 de octubre y hasta el día 9 de noviembre, se sometió a opiniones, sugerencia o propuestas alternativas frente a la comunidad y grupos de interés el proyecto de Decreto en referencia, a través de la página de Colciencias: www.colciencias.gov.co. En el término dispuesto se recibió la
siguiente inquietud y/o recomendaciones planteadas por los ciudadanos y grupos de interés:
</t>
    </r>
    <r>
      <rPr>
        <b/>
        <sz val="11"/>
        <color theme="1"/>
        <rFont val="Arial"/>
        <family val="2"/>
      </rPr>
      <t xml:space="preserve">
Comunicación  1</t>
    </r>
    <r>
      <rPr>
        <sz val="11"/>
        <color theme="1"/>
        <rFont val="Arial"/>
        <family val="2"/>
      </rPr>
      <t xml:space="preserve">
Determinar que el presupuesto está llegando a toda la población académica. Pues, la adscripción de beneficios académicos a determinada universidad y no a la población profesional interesada en investigar, es violatorio del derecho fundamental a la educación por cuánto, los profesores de las universidades generalmente tienden a excluir estudiantes con ánimos de investigar y optan por amigos de clase; quedando el resto, condenados al exilio académico hasta el grado de maestría.
</t>
    </r>
    <r>
      <rPr>
        <b/>
        <sz val="11"/>
        <color theme="1"/>
        <rFont val="Arial"/>
        <family val="2"/>
      </rPr>
      <t>Respuesta</t>
    </r>
    <r>
      <rPr>
        <sz val="11"/>
        <color theme="1"/>
        <rFont val="Arial"/>
        <family val="2"/>
      </rPr>
      <t xml:space="preserve">
Es pertinente mencionar que el proyecto de Decreto se relaciona con el funcionamiento del Consejo Nacional de Beneficios Tributarios en Ciencia, Tecnología e Innovación-CNBT, el cual define los criterios y condiciones para el otorgamiento de los beneficios tributarios de los artículos 57-2, 158-1, 256 256-1 y 428, por la inversión en proyectos de ciencia, tecnología e innovación que realizan las
empresas en acompañamiento de actores reconocidos por Colciencias.
Por lo anterior y teniendo en cuenta que el instrumento de beneficios tributarios no otorga recursos en dinero, ni se vincula con proyectos o programas de formación o educación, no puede acogerse el comentario para realizar modificaciones o precisiones en el proyecto de decreto que se publicó para
consulta ciudadana.</t>
    </r>
  </si>
  <si>
    <t>Dirección General</t>
  </si>
  <si>
    <t>Dirección de Mantelidad y Cultura</t>
  </si>
  <si>
    <t>Determinar que el presupuesto está llegando a toda la población académica. Pues, la adscripción de beneficios académicos a determinada universidad y no a la población profesional interesada en investigar, es violatorio del derecho fundamental a la educación por cuánto, los profesores de las universidades generalmente tienden a excluir estudiantes con ánimos de investigar y optan por amigos de clase; quedando el resto, condenados al exilio académico hasta el grado de maestría.</t>
  </si>
  <si>
    <t>Es pertinente mencionar que el proyecto de Decreto se relaciona con el funcionamiento del Consejo Nacional de Beneficios Tributarios en Ciencia, Tecnología e Innovación-CNBT, el cual define los criterios y condiciones para el otorgamiento de los beneficios tributarios de los artículos 57-2, 158-1, 256 256-1 y 428, por la inversión en proyectos de ciencia, tecnología e innovación que realizan las
empresas en acompañamiento de actores reconocidos por Colciencias.
Por lo anterior y teniendo en cuenta que el instrumento de beneficios tributarios no otorga recursos en dinero, ni se vincula con proyectos o programas de formación o educación, no puede acogerse el comentario para realizar modificaciones o precisiones en el proyecto de decreto que se publicó para
consulta ciudadana.</t>
  </si>
  <si>
    <t>Estudiante</t>
  </si>
  <si>
    <t xml:space="preserve">1, Logística para  las mesas de trabajo (CNBT) . </t>
  </si>
  <si>
    <t>2. Concertación de versión 6 del acuerdo de tipología de proyectos versión 5.</t>
  </si>
  <si>
    <t>Convocatoria con fecha de apertura el 19 de julio de 2019 y fecha de cierre el 07 de febrero de 2020</t>
  </si>
  <si>
    <t xml:space="preserve">Inventores </t>
  </si>
  <si>
    <t xml:space="preserve">independientes </t>
  </si>
  <si>
    <t>Empresas</t>
  </si>
  <si>
    <t>Institucionales de Educación Superior - IES</t>
  </si>
  <si>
    <t>El banco preliminar es publicado a través de la página web de a Entidad para consulta de los participantes y demás grupos de interés</t>
  </si>
  <si>
    <t>1. Construcción y revisión del banco preliminar.</t>
  </si>
  <si>
    <t>2. Aprobación del banco preliminar de elegibles en Comité Técnico.</t>
  </si>
  <si>
    <t>3. Publicación del Banco definitivo de elegibles en la página web, una vez se atiendan las observaciones realizadas al banco preliminar que fue sometido a consulta.</t>
  </si>
  <si>
    <t>Con este acuerdo, se espera definir el monto del cupo que podrá acceder a beneficios tributarios para el año 2020.</t>
  </si>
  <si>
    <t>Integrantes e invitados del CNBT</t>
  </si>
  <si>
    <t>Secretaria Técnica del Consejo Nacional de Beneficios Tributarios - CNBT
Equipo de  apoyo a la estrategia de Beneficios Tributarios</t>
  </si>
  <si>
    <t>Con este acuerdo, se define el monto del cupo que podrá acceder a beneficios tributarios para el año 2020, por lo cual lis grupos de valor relacionados corresponde a los integrantes e invitados del Consejo Nacional de Beneficios Tributarios - CNBT</t>
  </si>
  <si>
    <t xml:space="preserve">1, Logística para  las mesas de trabajo (CNBT) </t>
  </si>
  <si>
    <t xml:space="preserve">2. Concertación y aprobación de acuerdo a la proyección estimada  del cupo 2020.
</t>
  </si>
  <si>
    <t>3, Publicación del  acuerdo  para el cupo del 2020 en página web. link de Beneficios Tributarios ( normas que aplican)</t>
  </si>
  <si>
    <t>Se logra la asignación de un cupo de inversión que asciende a 1,5 billones de pesos en inversión en proyectos de CTeI que acceden a los incentivos tributarios en inversión</t>
  </si>
  <si>
    <t>El Consejo Nacional de Beneficios Tributarios en 2019 evaluó y asignó beneficios para deducir de los ingresos gravables el 100% de las inversiones en CTeI, más un 25% del monto de estas inversiones, que podrán ser descontadas a la liquidación del impuesto de renta, y que ascendieron en proyectos presentados por las empresas en Colombia para esta convocatoria a $1,4 billones, lo que permitió alcanzar la meta fijada para 2019 en $1 billón. Para 2020 el CNBT presidido por Colciencias, propuso una nueva meta más ambiciosa aún, y sin precedentes, que será de $1,5 billones.
 El número de proyectos y el monto de las iniciativas presentadas por el sector privado en 2019 es dos veces superior a lo ocurrido en 2018.</t>
  </si>
  <si>
    <t>junio de 2019</t>
  </si>
  <si>
    <t>Sector productivo</t>
  </si>
  <si>
    <t>Sector académico e investigadores</t>
  </si>
  <si>
    <t xml:space="preserve"> Sector público</t>
  </si>
  <si>
    <t>Los resultados de la participación de los consejeros permitieron evidenciar  que la invitación surtió el efecto de  difusión.</t>
  </si>
  <si>
    <t>Mantener los mecanismos  para convocar a los consejeros  facilitando la difusión de los resultados obtenidos en los instrumentos ejecutados en el programa- oportunidad para que puedan conocer y opinar sobre los resultados y posibles recomendaciones de mejora.</t>
  </si>
  <si>
    <t>Logística para la sesión</t>
  </si>
  <si>
    <t xml:space="preserve">La consolidación de la información requerida y preparativos logísticos para convocar a los consejeros a la primera sesión del 2019, se realizó finalizando mayo,  incluyendo los siguientes documentos:
-  Invitación primera sesión a los consejeros.
-  Proyección de agenda, enviar información a los correos electrónicos de los consejeros 
-   Seguimiento a la confirmación de asistencia, solicitud de temas logísticos 
Esta información se mantiene accesible y disponible en la carpeta Waira del programa. </t>
  </si>
  <si>
    <t>Recepción y consolidación de aportes</t>
  </si>
  <si>
    <t>Invitación a presentar proyectos de Investigación + Creación en Artes – InvestigARTE</t>
  </si>
  <si>
    <t>Segundo Semestre</t>
  </si>
  <si>
    <t>Publicación en página Web Términos de Referencia.
Publicación de  piezas gráficas para promoción de la invitación
Socialización de los Términos de Referencia con el equipo de atención al ciudadano</t>
  </si>
  <si>
    <t>Otros espacios de participación, Consultas a expertos.</t>
  </si>
  <si>
    <t xml:space="preserve">1. Términos de referencia de la invitación.
2. Sistemas para la divulgación de los TdR y divulgación.
3. Evaluación de propuestas y selección de proyectos financiables </t>
  </si>
  <si>
    <t>19-06-2019
30-08-2019</t>
  </si>
  <si>
    <t>Grupos de investigación</t>
  </si>
  <si>
    <t xml:space="preserve">Se recibieron 15 solicitudes de información por canal de atención al ciudadano, se dio respuesta a todas. 
Como plan de acción de comunicaciones se diseñaron piezas gráficas de la invitación en redes y se programó sesión de google hangouts para dar respuesta a inquietudes presentadas. 
Una vez cerrada la invitación se recibieron 33 propuesta de proyectos de investigación + creación.
</t>
  </si>
  <si>
    <t>1. Formulación de los términos de referencia de la invitación.</t>
  </si>
  <si>
    <t xml:space="preserve">
2. Preparación sistemas para la divulgación de los TdR y divulgación</t>
  </si>
  <si>
    <t>Los resultados de la participación permiten evidenciar  que la invitación y el contenido de los post promocionados en redes sociales tuvieron una amplia difusión.
Se recibieron 33 propuestas</t>
  </si>
  <si>
    <t xml:space="preserve">Activar mecanismos de difusión de la invitación con el apoyo del equipo de comunicaciones, para difundir los términos de referencia y lograr convocar a los actores requeridos en el dirigido a.  </t>
  </si>
  <si>
    <t>Invitación Innovación Educativa desde la Primera Infancia</t>
  </si>
  <si>
    <t>Tercer 
 trimestre</t>
  </si>
  <si>
    <t xml:space="preserve">Investigadores
Grupos de investigación
Organizaciones que
fomentan el uso y la
apropiación de la CTI
</t>
  </si>
  <si>
    <t xml:space="preserve">Publicación en página Web Términos de Referencia.
Publicación de  piezas gráficas para promoción de la invitación
Socialización de los Términos de Referencia con el equipo de atención al ciudadano
</t>
  </si>
  <si>
    <t>Los ciudadanos y actores del SNCTI pueden solicitar información en relación a la invitación y resultados de las mismas y solicitar, si lo requieren, aclaraciones.
Dichas dudas serán resueltas por el grupo de trabajo a cargo de la invitación.</t>
  </si>
  <si>
    <t>Convenio 878-2017</t>
  </si>
  <si>
    <t>02-08-2019
30-09-2019</t>
  </si>
  <si>
    <t xml:space="preserve">La información de la invitación, fue publicada en la página web de la Entidad el 19 de junio de 2019,  incluyendo los siguientes documentos:
-  Términos de referencia de la invitación.
Anexos requeridos
- Link del formulario de la plataforma SIGP
Esta información se disponible en la página. 
</t>
  </si>
  <si>
    <t xml:space="preserve">La información de la invitación, fue publicada en la página web de la Entidad el 02 de agosto de 2019,  incluyendo los siguientes documentos:
-  Términos de referencia de la invitación.
Anexos requeridos:
- Link del formulario de la plataforma SIGP
Esta información se disponible en la página. </t>
  </si>
  <si>
    <t xml:space="preserve">Se recibieron 3 solicitudes de información por canal de atención al ciudadano, se dio respuesta a todas. 
Como plan de acción de comunicaciones se diseñaron piezas gráficas de la invitación en redes y se programó sesión de google hangouts para dar respuesta a inquietudes presentadas. 
Una vez cerrada la invitación se recibieron 11 propuesta de proyectos de investigación </t>
  </si>
  <si>
    <t>2. Preparación sistemas para la divulgación de los TdR y divulgación</t>
  </si>
  <si>
    <t>Los resultados de la participación permiten evidenciar  que la invitación y el contenido de los post promocionados en redes sociales tuvieron una amplia difusión.
Se recibieron 11 propuestas</t>
  </si>
  <si>
    <t>Invitación evaluación del desempeño para una Gestión Pública efectiva</t>
  </si>
  <si>
    <t>Cuarto
 trimestre</t>
  </si>
  <si>
    <t>Convenio 779 de 2016</t>
  </si>
  <si>
    <t>06-09-2019
05-11-2019</t>
  </si>
  <si>
    <t xml:space="preserve">Se recibieron llamadas telefónicas solicitando información sobre la invitación publicada </t>
  </si>
  <si>
    <t>Septiembre 4 de 2019</t>
  </si>
  <si>
    <t>Expertos PNCTeI en Seguridad y Defensa</t>
  </si>
  <si>
    <t>Se consolidaron los resultados del taller MICMAC del PNCTeI en Seguridad y Defensa de acuerdo con el concepto de los expertos.
Los resultados obtenidos servirán como base para elaborar una propuesta estratégica consolidada para el Sistema Nacional de Ciencia, Tecnología e Innovación a partir de los resultados del taller realizados para el Programa Nacional de CTeI en Seguridad y Defensa.</t>
  </si>
  <si>
    <t>Se registra la participación de 29 Expertos PNCTeI en Seguridad y Defensa en la realización del taller MIC MAC</t>
  </si>
  <si>
    <t>$718.156 de refrigerios.</t>
  </si>
  <si>
    <t>Invitaciones e información general del Programa</t>
  </si>
  <si>
    <t>Se logro realizar el ejercicio de priorización de factores de cambio para tener en cuenta en la elaboración del Plan Estratégico de CTeI en Seguridad y Defensa. 
Se analizan todos los factores propuestos y obteniendo retroalimentación de las líneas estratégicas de investigación priorizadas para el Programa.</t>
  </si>
  <si>
    <t>Agosto de 2019</t>
  </si>
  <si>
    <t>Se obtuvo alta participación de representantes del sector académico. 
Una menor participación del sector empresa y del sector Estado.</t>
  </si>
  <si>
    <t>El consejo se ejecutó de manera exitosa</t>
  </si>
  <si>
    <t>Refrigerios</t>
  </si>
  <si>
    <t>Julio de 2019</t>
  </si>
  <si>
    <t>Expertos en el sector energético</t>
  </si>
  <si>
    <t>Tiquetes aéreos</t>
  </si>
  <si>
    <t>La actividad se desarrollo de forma ordenada, con una gran participación por parte  de los expertos en el sector energético, en los tiempos estimados para la actividad.</t>
  </si>
  <si>
    <t>Septiembre de 2019</t>
  </si>
  <si>
    <t>Se presenta la propuesta de Lineamientos para una política en CTeI en Ciencias Naturales y Ambientales.
Se reviso y aprobó la propuesta de Lineamientos para una política en CTeI en Ciencias Naturales y Ambientales, así como las temáticas de investigación para la próxima década.</t>
  </si>
  <si>
    <t>Investigadores</t>
  </si>
  <si>
    <t>Se contó con quorum del consejo del Programa Nacional de CTeI en Ambiente, Biodiversidad y Hábitat. Es decir participaron todos los sectores.</t>
  </si>
  <si>
    <t>El consejo se ejecutó de manera exitosa.</t>
  </si>
  <si>
    <t>julio de 2019</t>
  </si>
  <si>
    <t xml:space="preserve">Taller de análisis estructural MIC-MAC.
Se desarrolló en el marco del consejo ampliado el taller MicMac para construcción prospectiva de la formulación estratégica del plan en el marco para la elaboración del mapa de ruta y estrategias del Programa Nacional de CTeI en Ingeniería
</t>
  </si>
  <si>
    <t xml:space="preserve">4 expertos nacionales en temáticas de Ingeniería </t>
  </si>
  <si>
    <t>12  miembros del Consejo del Programa Nacional de CTeI en Ingeniería representantes del sector productivo, académico y del Estado. 
4 expertos nacionales en temáticas de Ingeniería.</t>
  </si>
  <si>
    <t xml:space="preserve">Análisis preliminar de la matriz de influencia indirecta de los factores de cambio, definida a partir de los resultados del taller de análisis estructural.  </t>
  </si>
  <si>
    <t>12 Consejeros</t>
  </si>
  <si>
    <t>Refrigerios y amenidades</t>
  </si>
  <si>
    <t>Preparación logística</t>
  </si>
  <si>
    <t>junio de 2019
septiembre de 2019</t>
  </si>
  <si>
    <t>Tiquetes consejeros (3)</t>
  </si>
  <si>
    <t>Preparación logística taller</t>
  </si>
  <si>
    <t>Consejo junio de 2019: Se realizaron recomendaciones respecto a las inhabilidades en las convocatorias y a las estrategias implementadas
Consejo septiembre de 2019: Plan estratégico: Definición factores de cambio</t>
  </si>
  <si>
    <t>11 en el consejo junio 2019</t>
  </si>
  <si>
    <t>29 en el  consejo septiembre de 2019</t>
  </si>
  <si>
    <t>Consejo junio 2019: Construcción con Colciencias del direccionamiento de las convocatorias para la vigencia 2020, utilizando las recomendaciones de la Misión de Sabios - Foco Ciencias de la vida y la salud.
Consejo junio 2020:Construcción de los factores de cambio para el plan estratégico</t>
  </si>
  <si>
    <t>29-08-2019
 20/09/2019</t>
  </si>
  <si>
    <t>Tiquetes para loes tres expertos</t>
  </si>
  <si>
    <t>Taller Mic Mac para avanzar en el plan estratégico del programa 2019-2020</t>
  </si>
  <si>
    <t>30 de Septiembre de 2019</t>
  </si>
  <si>
    <t>Banco preliminar de  elegibles, revisado, aprobado y publicado para consulta</t>
  </si>
  <si>
    <t>La consulta logra los resultados esperados.</t>
  </si>
  <si>
    <t xml:space="preserve">Del 5-9 de diciembre de 2019 </t>
  </si>
  <si>
    <t>18-03-2019 al 22-04
23-08-2019 al 03-10-2019
 05-09-2019 al 17-10-2019</t>
  </si>
  <si>
    <t>Se logra la consulta y construcción participativa de los términos de la invitación</t>
  </si>
  <si>
    <t>Grupo de valor / interés relacionado</t>
  </si>
  <si>
    <t>Preparación términos de la invitación</t>
  </si>
  <si>
    <t>Publicación y promoción  a través de medios digitales</t>
  </si>
  <si>
    <t>La invitación resultó desierta</t>
  </si>
  <si>
    <t>29-03-2019 al 29-05-2019</t>
  </si>
  <si>
    <t>Revisión y construcción colaborativa de los términos de la convocatoria</t>
  </si>
  <si>
    <t>Se reciben 401 propuestas</t>
  </si>
  <si>
    <t>Se atendieron 108 solicitudes de capacitación, asesoría y acompañamiento.</t>
  </si>
  <si>
    <t>Recepción, consolidación, análisis y respuesta a los aportes recibidos.</t>
  </si>
  <si>
    <t>Publicación banco preliminar de elegibles (potenciales beneficiarios)  17 de septiembre de 2019</t>
  </si>
  <si>
    <t>Activar mecanismos de difusión de la convocatoria con el apoyo del equipo de comunicaciones, para difundir la consulta y lograr convocar a los actores requeridos.</t>
  </si>
  <si>
    <t>29-03-2019 al 02-07-2019</t>
  </si>
  <si>
    <t>Revisión y construcción colaborativa de los términos de la convocatoria, los cuales son publicados de acuerdo al cronograma establecido.</t>
  </si>
  <si>
    <t>Proponentes</t>
  </si>
  <si>
    <t>Se atendieron 2 solicitudes de capacitación, asesoría y acompañamiento.</t>
  </si>
  <si>
    <t>Publicación banco preliminar de elegibles (potenciales beneficiarios)  15 de octubre de 2019</t>
  </si>
  <si>
    <t>29-03-2019 al 18-06-2019</t>
  </si>
  <si>
    <t>Se atendieron 6 solicitudes de capacitación, asesoría y acompañamiento.</t>
  </si>
  <si>
    <t>Universidades</t>
  </si>
  <si>
    <t>Se estima un valor correspondiente al tiempo utilizado para la respuesta de las inquietudes de los ciudadanos por parte del equipo encargada de la convocatoria desde el Programa Nacional de CTeI en Energía y Minería</t>
  </si>
  <si>
    <t>Los canales de comunicación son efectivos para llegar a la comunidad interesada</t>
  </si>
  <si>
    <t>Abril de 2019</t>
  </si>
  <si>
    <t>Se realizó capacitación sobre los términos de referencia de la convocatoria en la Agencia Nacional de Hidrocarburos, con la participación de miembros de esta entidad, investigadores de la Universidad Nacional de Colombia, donde se explicaron las modalidades y líneas temáticas, así como los requisitos mínimos para la participación.</t>
  </si>
  <si>
    <t>La invitación abrió el 19 julio 2019 y cerró el 06 septiembre 2019. 
El día 16 de octubre se realizó panel de evaluación de las propuestas de fortalecimiento</t>
  </si>
  <si>
    <t>Centros autónomos de investigación e institutos o centros públicos de I+D</t>
  </si>
  <si>
    <t>Panel de evaluación de las propuestas de fortalecimiento</t>
  </si>
  <si>
    <t>El panel se ejecutó de manera exitosa</t>
  </si>
  <si>
    <t>Logística</t>
  </si>
  <si>
    <t xml:space="preserve">
Convocatoria para presentar programas de investigación en temáticas priorizadas en ciencias médicas y de la salud. </t>
  </si>
  <si>
    <t>Socialización de términos de la convocatoria
Atención al ciudadano sobre aclaraciones a los términos de referencia</t>
  </si>
  <si>
    <t>1. Banco preliminar de potenciales beneficiarios elegibles - Firmado
2. Banco definitivo de potenciales beneficiarios elegibles - Firmado</t>
  </si>
  <si>
    <t>29-03-2019 al 20-06-2019</t>
  </si>
  <si>
    <t>Se atendieron 9 solicitudes de capacitación, asesoría y acompañamiento.</t>
  </si>
  <si>
    <t xml:space="preserve">Centros de investigación </t>
  </si>
  <si>
    <t>y Centros de desarrollo tecnológico</t>
  </si>
  <si>
    <t>Invitaciones a presentar propuestas Programa Nacional de CTeI en Seguridad y Defensa</t>
  </si>
  <si>
    <t>Segundo Semestre 2019</t>
  </si>
  <si>
    <t>Fuerza Aérea Colombiana y Sector Seguridad y Defensa.</t>
  </si>
  <si>
    <t>Publicación en página web de la invitación a presentar propuestas</t>
  </si>
  <si>
    <t xml:space="preserve">
Otros espacios de participación</t>
  </si>
  <si>
    <t xml:space="preserve">1. Términos de referencia de la Invitación de Formación de Alto Nivel FAC 2019.
2. Formulario -  SIGP de consulta 
</t>
  </si>
  <si>
    <t>Convenio 015-2014 COLCIENCIAS-FAC</t>
  </si>
  <si>
    <t>Agosto 12 de 2019</t>
  </si>
  <si>
    <t>Se evidenció respuesta por los gestores e investigadores de CTeI de la FAC para mejorar las capacidades del talento humano con el fin de dar respuesta a las necesidades de la institución, sobre todo en las temáticas de gestión tecnológica, ingeniería aeroespacial y medicina aeroespacial.
Se registran 12 propuestas recibidas</t>
  </si>
  <si>
    <t>Gestores de CTeI e investigadores FAC</t>
  </si>
  <si>
    <t>Publicación de TdR en portal web remitidos a los lideres de los grupos de investigación reconocidos de la FAC.</t>
  </si>
  <si>
    <t xml:space="preserve">Pago a evaluadores </t>
  </si>
  <si>
    <t>En proceso de evaluación del instrumento.</t>
  </si>
  <si>
    <t>18 de noviembre del 2019</t>
  </si>
  <si>
    <t>10 de enero de 2020</t>
  </si>
  <si>
    <t>Marzo- Abril de 2019</t>
  </si>
  <si>
    <t>260 participantes</t>
  </si>
  <si>
    <t xml:space="preserve">La convocatoria superó las  expectativas, pues se logra un total de 260 propuestas:
Con el fin de garantizar el cumplimiento del proceso de evaluación y selección se aplicaron dos filtros para que finalmente el jurado experto avanzara. </t>
  </si>
  <si>
    <t>En su mayoría, estudiantes y profesores</t>
  </si>
  <si>
    <t xml:space="preserve">
La convocatoria se publica en la página web,.
Número de páginas vistas a la página interna donde se publicaron las bases del concurso 18.482  y 1.436 a la página donde se publicaron los resultados una vez se surtió el proceso de evaluación </t>
  </si>
  <si>
    <t>$186.100.000 (Aporte en efectivo de Colciencias)</t>
  </si>
  <si>
    <t xml:space="preserve">Se evidencia una participación  muy activa pese a que hubo poco tiempo para el llamado. </t>
  </si>
  <si>
    <t xml:space="preserve">Se deben tener en cuenta aliados regionales para la circulación de la información a través de otros medios distintos a los digitales, y también se deben perfilar distintas categorías para agrupar posibles públicos objetivos. (Ejemplo: infantil, juvenil, escritores, no escritores) </t>
  </si>
  <si>
    <t>La consulta se realizó entre mayo y julio de 2019</t>
  </si>
  <si>
    <t>Expertos en el tema de metadatos</t>
  </si>
  <si>
    <t>Logística para la consulta</t>
  </si>
  <si>
    <t>Tiquetes aéreos y gastos de desplazamiento</t>
  </si>
  <si>
    <t>Preparación y socialización de la información</t>
  </si>
  <si>
    <t>Presentación de la convocatoria en casa del embajador de Estados Unidos en Colombia. Asistencia estimada de 50 personas.
(No hay registro de asistencia)</t>
  </si>
  <si>
    <t xml:space="preserve">Para cada uno de los mecanismos la respuesta del grupo de interés superó las expectativas. Desde un inicio se evidenció interés por parte del público objetivo. Es importante mencionar que la divulgación estuvo orientada a las rectorias, vicerrectorias de investigación y a las oficinas de relaciones internacionales dado que estos eran los participantes potenciales. </t>
  </si>
  <si>
    <t>Socialización de la convocatoria Nexo Global en I+C: Se obtuvieron 79 registros de inscripción (No hay registro de asistencia)</t>
  </si>
  <si>
    <t xml:space="preserve">Academia </t>
  </si>
  <si>
    <t>Divulgación redes sociales Colciencias.
Facebook:74.098
Twitter: 58.453
Linkedin: 23.467</t>
  </si>
  <si>
    <t>Presentación de los resultados de la convocatoria realizada en el Palacio de Nariño y contó con la presencia del Presidente de la República, el Sr. Iván Duque, delegados de la Embajada de Estados Unidos, representantes de las alianzas y estudiantes beneficiarios.
(No hay registros de asistencia)</t>
  </si>
  <si>
    <t>19 de febrero de 2019</t>
  </si>
  <si>
    <t>12 de marzo de 2019</t>
  </si>
  <si>
    <t>20 de marzo de 2019</t>
  </si>
  <si>
    <t>21 de marzo de 2019</t>
  </si>
  <si>
    <t>10 de septiembre de 2019</t>
  </si>
  <si>
    <t>Del 19 de febrero al 15 de mayo de 2019</t>
  </si>
  <si>
    <t>Para llegar a los ciudadanos se establecieron varias estrategias como eventos presenciales y virtuales de socialización y acompañamiento:
- Presentación Colciencias en Casa del Embajador de los EEUU en Colombia.
- Presentación - Socialización de la convocatoria en Colciencias  
- Webinar (inglés - Español)
- Divulgación en redes sociales 
- Página web de Colciencias
- Evento presentación ganadores Casa de Nariño</t>
  </si>
  <si>
    <t>Preparación de Términos de referencia de la convocatoria</t>
  </si>
  <si>
    <t>Publicación de proyectos financiables</t>
  </si>
  <si>
    <t>Preparación evento de presentación de proyectos seleccionados</t>
  </si>
  <si>
    <t>Evaluación de propuestas y selección de proyectos financiables</t>
  </si>
  <si>
    <t>14 de mayo 2019</t>
  </si>
  <si>
    <t>4 de junio de 2019</t>
  </si>
  <si>
    <t>Reunión de trabajo virtual para términos de referencia</t>
  </si>
  <si>
    <t>Términos de referencia revisados ajustados y aprobados por Comité Técnico del Convenio 391 de 2019 entre la Gobernación del Huila y Colciencias</t>
  </si>
  <si>
    <t>Elaboración y revisión preliminar del borrador preliminar de los TdR</t>
  </si>
  <si>
    <t>Socialización del borrador preliminar de los TdR</t>
  </si>
  <si>
    <t xml:space="preserve">
Logística para las mesas de trabajo.</t>
  </si>
  <si>
    <t>26 de julio al 25 de noviembre de 2019</t>
  </si>
  <si>
    <t>Se realizaron cinco talleres de socialización de los términos de referencias y los retos de la convocatoria en las ciudades de Bogotá, Cartagena, Cali, Medellín y Bucaramanga</t>
  </si>
  <si>
    <t>Actor del SNCTeI</t>
  </si>
  <si>
    <t>Entidades aliadas</t>
  </si>
  <si>
    <t>El presupuesto no esta ejecutado porque las propuestas de solución no han sido evaluadas</t>
  </si>
  <si>
    <t xml:space="preserve">enero a julio 2019 </t>
  </si>
  <si>
    <t xml:space="preserve">Como resultado positivo del proceso de actualización de la Estrategia Nacional de Apropiación Social de CTeI, Colciencias decide que el impacto de los procesos puede ser mucho más pertinente,  por esto se propone pasar de documento de Estrategia a la formulación de una política nacional  de apropiación social de CTeI. Los productos obtenidos son balance de la ASCTeI durante los 8 años de implementación, mapeo de experiencias de ASCTeI e insumos para el diseño de la política. </t>
  </si>
  <si>
    <t xml:space="preserve">A partir de las recomendaciones, reflexiones, comentarios y sugerencias que se recogieron en la consulta nacional de manera presencial y virtual, se diseñaron los principios y líneas estratégicas para la formulación de los lineamientos para la política nacional de apropiación social del conocimiento. </t>
  </si>
  <si>
    <t>Áreas técnicas de Colciencias</t>
  </si>
  <si>
    <t xml:space="preserve">Durante el primer semestre del año , se realizaron mesas de trabajo para la socialización y validación de los insumos resultado de la consulta ciudadana realizada en 2018. En las mesas se trabajaron los asuntos de interés, como insumos para el diseño de los lineamientos de política. Asimismo, se realizó una jornada con el Comité Asesor Expertos de ASCTeI, quienes generaron recomendaciones para los lineamientos. </t>
  </si>
  <si>
    <t xml:space="preserve">El resultado esperado es la política nacional de apropiación social de la ciencia, la tecnología e innovación vigencia 2020. </t>
  </si>
  <si>
    <t xml:space="preserve">Generar procesos de monitoreo y seguimiento de la política nacional de apropiación social de ciencia, tecnología e innovación para garantizar el cumplimiento de sus objetivos y meta en la agenda 2030. </t>
  </si>
  <si>
    <t xml:space="preserve">Comité Asesor Experto en Apropiación Social de CTeI </t>
  </si>
  <si>
    <t>Diseño e implementación del espacio virtual para el diálogo sobre la Estrategia Nacional de Apropiación Social de CTeI</t>
  </si>
  <si>
    <t>Consolidación y análisis de resultados.</t>
  </si>
  <si>
    <t xml:space="preserve">Enero a Octubre de  2019 </t>
  </si>
  <si>
    <t xml:space="preserve">Se realiza la estrategia planteada con personal el mismo personal de Gestión Territorial y que tiene el conocimiento para realizarlo, adicional la publicación se generó con personal de Colciencias del equipo de comunicaciones. </t>
  </si>
  <si>
    <t>Se realiza la concertación con los Departamentos para la priorización de los proyectos que van a presentar y que alcanzan hasta el 31 de diciembre de 2019 de acuerdo a su nivel de madurez y prioridades del Departamento y todo esto se realiza en las mesas técnicas.</t>
  </si>
  <si>
    <t xml:space="preserve">El correo de socialización a los miembros del OCAD fue enviado el 31 de enero con el informe de Rendición de cuentas # 8 para su revisión, no se generó ningún comentario y el día del OCAD 55 que se realizó el 7 de febrero de 2019, el informe esta publicado en la página de Colciencias. </t>
  </si>
  <si>
    <t>Se implementará por Norma que la Rendición de cuentas solo se realice una vez por año y no dos.</t>
  </si>
  <si>
    <t>Realizar el acompañamiento al funcionamiento de los  CODECTIs.</t>
  </si>
  <si>
    <t xml:space="preserve">Teniendo en cuenta la necesidad que se tenia de la información de las líneas y porcentajes de inversiones desde finales del 2018 y enero del 2019, Colciencias implemento estrategias de visitas a territorio y un "Taller Convocatorias públicas abiertas y competitivas del Fondo CTeI del SGR" con modalidad de Mesas regionales de trabajo realizado el 21 de enero de 2019 donde asistieron aproximadamente 130 personas; para facilitar el trabajo se generó un documento explicativo publicado en la pagina la cual se reportó en GINA en las actividades del plan de acción de la entidad </t>
  </si>
  <si>
    <t>2 audiencias públicas
2 informes publicados
100% de las consultas y aportes recibidos analizados y con respuesta</t>
  </si>
  <si>
    <t>Remisión del informe de Rendición de cuentas para revisión y visto bueno previo de su publicación por parte de la Comisión Rectora del SGR</t>
  </si>
  <si>
    <t>Informe de rendición de cuentas - segundo semestre  de 2018 publicado.</t>
  </si>
  <si>
    <t>Vigencia 2019</t>
  </si>
  <si>
    <t xml:space="preserve">Centros de Investigación.
Universidades del país.
Comunidad Científica Local.
Personal Administrativo de Universidades y Centros de Investigación.
</t>
  </si>
  <si>
    <t xml:space="preserve">Ciudadano, Academia, Empresa, Estado, Proveedores, Funcionarios, Contratistas, Organizaciones No Gubernamentales
</t>
  </si>
  <si>
    <t xml:space="preserve">Consolidación, revisión y publicación del banco preliminar de potenciales beneficiarios elegibles </t>
  </si>
  <si>
    <t>Se dio respuesta al 100% de las PQR y solicitudes remitidas por correo electrónico y telefónicas respecto a las inquietudes de los ciudadanos sobre los términos de referencia  de la convocatoria</t>
  </si>
  <si>
    <t>Se realizo capacitación sobre los términos de referencia de la convocatoria en la universidad Escuela  Colombiana de Carreras Industriales ECCI, donde se explicaron las líneas temáticas y los requisitos mínimos para la participación.</t>
  </si>
  <si>
    <t xml:space="preserve">Se conto con la participación de un numero significativo de universidades y empresas en la convocatoria, luego de atender las solicitudes de explicación frente a los términos de referencia. </t>
  </si>
  <si>
    <t>Centros de innovación, desarrollo tecnológico e investigación</t>
  </si>
  <si>
    <t xml:space="preserve"> Empresas relacionadas con las temáticas de la convocatoria</t>
  </si>
  <si>
    <t>Se registraron 10 propuestas de fortalecimiento, las cuales fueron evaluadas, recibiendo y analizando las observaciones y con consultas realizadas por los grupos de valor.</t>
  </si>
  <si>
    <t>Hubo una participación completa de los evaluadores en el panel de evaluación de las propuestas de fortalecimiento</t>
  </si>
  <si>
    <t xml:space="preserve">Investigadores 
 Jóvenes
Estudiantes
Grupos de Investigación
Centros de investigación, Centros de desarrollo tecnológico 
Institutos Públicos
Empresas
</t>
  </si>
  <si>
    <t>Los ciudadanos y actores del SNCTI  solicitan aclaraciones sobre los términos de la Convocatoria
Colciencias responde las peticiones de los ciudadanos. 
Los actores del SNCTI registran propuestas 
Evaluación de propuestas en panel evaluadas en un panel</t>
  </si>
  <si>
    <t xml:space="preserve">Grupos de investigación reconocidos por Colciencias </t>
  </si>
  <si>
    <t>Publicación en página web de la Invitación a presentar Propuestas.
Invitación correo electrónico a lideres de grupos de investigación de FAC.</t>
  </si>
  <si>
    <t>Luego de adelantar el cierre de la invitación se procede a verificación de requisitos, en donde los resultados obtenidos fueron que de 12 proponentes presentados, cumplieron requisitos 10 proponentes, los cuales pasan a proceso de evaluación.</t>
  </si>
  <si>
    <t>Investigadores 
 Jóvenes
Maestros
Estudiantes
Grupos de investigación
Empresas altamente innovadoras EAIs
Unidades empresariales I+D+I  (si tienen interés en el proyecto)</t>
  </si>
  <si>
    <t>La convocatoria 851 de 2019, dio apertura el 25 de junio y cerro el  30 de septiembre de 2019.
La convocatoria línea de fomento a la innovación y desarrollo tecnológico en las empresas- 2019, publica el banco preliminar de propuestas elegibles el 10 de enero del 2020</t>
  </si>
  <si>
    <t>El proyecto de Decreto en referencia, se público a través de la página de Colciencias: www.colciencias.gov.co.
En el término dispuesto se recibió la siguiente inquietud y/o recomendaciones planteadas por los ciudadanos y grupos de interés</t>
  </si>
  <si>
    <t>El único aporte recibido no solicitó ningún ajuste de carácter técnico al documento de tipología de proyectos de carácter científico, tecnológico o de innovación.</t>
  </si>
  <si>
    <t>La convocatoria espera en total beneficiar 182 invenciones, las cuales se encontrarán distribuidas en cuatro cohortes, de las cuales la primera ya tuvo fecha de cierre el día 30 de agosto de 2019. 
Con respecto a esta cohorte, se contó con la participación de 89 postulantes en las tres modalidades dispuestas en la convocatoria. Por otra parte, es válido indicar que se encuentra en proceso de publicación del banco preliminar de elegibles, por tanto, aún no se tiene la participación de la ciudadanía que se determinó como alcance de esta fase
Pare el cierre de la vigencia se obtiene la elaboración y publicación del banco preliminar de elegibles, de la primera cohorte de la convocatoria.</t>
  </si>
  <si>
    <t xml:space="preserve">Si bien se espera brindar el beneficio a 182 invenciones en el marco de esta convocatoria, la participación activa de la ciudadanía en este proceso se espera que sea más alta que la meta, ya que después de surtir el proceso de evaluación varias de las postulaciones no continúan el proceso, de tal manera que una participación de 89 postulantes en esta primera cohorte se considera como un indicador adecuado para conseguir el resultado planeado. </t>
  </si>
  <si>
    <t xml:space="preserve">Hasta el momento se considera adecuado el desarrollo de la convocatoria, ya que el público objetivo ha participado de la manera esperada. Por tal razón se continuarán desarrollando las mismas acciones de difusión y atención al ciudadano, en aras de mantener una importante participación de los inventores, ya que de esto dependerá el cumplimiento de la meta de beneficiar 182 postulantes. </t>
  </si>
  <si>
    <t>Preparación de documento base e insumos para las mesas de trabajo</t>
  </si>
  <si>
    <t>La convocatoria  Ideas para el Cambio Anótate un cinco se encuentra en desarrollo.
En la etapa de postulación de la convocatoria Ideas para el Cambio Anótate un cinco cerró el 25 de septiembre de 2019, se registraron 206 personas con intención de proponer una solución, de las cuales 103 iniciaron el proceso de postulación y 58 las culminaron.
De las 58 propuestas inscritas se realizó la revisión de requisitos y 49 cumplieron y se encuentran en la etapa de evaluación de acuerdo con los términos de referencia de la convocatoria.</t>
  </si>
  <si>
    <t>La intención de participación de 206 personas es un número que permite evidenciar que las organizaciones comunitarias en conjunto con actores del Sistema Nacional de Ciencia, Tecnología e Innovación están interesados en la apropiación social del conocimiento que les facilite desarrollar  soluciones de ciencia y tecnología que den respuestas a las necesidades de su entorno para procurar mejorar su calidad de vida.</t>
  </si>
  <si>
    <t>Los espacios de socialización de la convocatoria también permiten fortalecer la intención de participación de las organizaciones en los procesos de ciencia y tecnología.</t>
  </si>
  <si>
    <t xml:space="preserve">Propuesta metodológica para implementar mesas de trabajo  con la red colombiana de información científica en 3 vicerrectorías de investigación de algunas de las 30 mejores universidades del país a finales de octubre y comienzos del mes de Noviembre. </t>
  </si>
  <si>
    <t>$130.900.000 (El aporte en especie de la editorial PLANETA)</t>
  </si>
  <si>
    <t>Se socializaron  7 talleres sobre las directrices con la  asistencia de 147 instituciones de 19 departamentos en  seis ciudades: Bogotá(2), Medellín, Cali, Barranquilla, Bucaramanga y Manizales.
A partir del conocimiento de las directrices, las instituciones han iniciado el ajuste de sus repositorios institucionales de manera que la calidad de los datos que se están exponiendo en la Red Colombiana de Información Científica, han venido mejorando la calidad.</t>
  </si>
  <si>
    <t>Instituciones de Educación Superior., Instituto y Centros de Investigación de 19 departamentos registrando 147 instituciones y 171 personas</t>
  </si>
  <si>
    <t>A partir de diciembre  los miembros del SNCTeI contarán con Directrices para sus repositorios institucionales de investigación, con los cuáles se podrá participar en proyectos de intercambio de información científica a nivel nacional (Red Colombiana de Información Científica) e Internacional ( La Referencia  Red Federada de repositorios latinoamericanos de investigación)</t>
  </si>
  <si>
    <t>Un vez se adopten las directrices finales es necesario continuar los procesos de capacitación en todo el país</t>
  </si>
  <si>
    <t>Consolidación y análisis de resultados</t>
  </si>
  <si>
    <t>Esta es la primera convocatoria Nexo Global cuyo foco temático son las industrias creativas y culturales. Por lo anterior divulgar su contenido y condiciones de participación entre los grupos de interés era de vital importancia. Como resultado de las actividades descritas, para esta convocatoria se obtuvieron 21 propuestas y se cumplió con el objetivo de financiar 13 de ellas, de las cuales, se beneficiarán aproximadamente 60 estudiantes de pregrados en disciplinas como: Diseño Gráfico e Industrial, Comunicación social y periodismo, Ingeniería de Sistemas, Gestión Cultural, Cine y Televisión, entre otras.</t>
  </si>
  <si>
    <t>Considerando que esta es una convocatoria nueva y que es administrada por Partners of the Américas, hubo una participación importante por parte de los grupos de intereses. Además de cumplirse las metas institucionales en términos del indicador programático y de las alianzas a financiar, Colciencias posicionó la Investigación + Creación, como un tema bandera del Gobierno nacional, en cada uno de los proyectos a ejecutarse en el 2020, con el que se espera obtener obras o productos creativos e innovadores.</t>
  </si>
  <si>
    <t>Ejecución sistemas para la  divulgación de los TdR y divulgación</t>
  </si>
  <si>
    <t xml:space="preserve">Webinar realizado por Partners of the Américas. </t>
  </si>
  <si>
    <t>Se realizó proyección, ajustes, presentación y aprobación de los términos de referencia para la apertura de la convocatoria Jóvenes Investigadores e Innovadores para el Departamento del Huila 2019</t>
  </si>
  <si>
    <t xml:space="preserve">La Gobernación del Huila participó activamente de la construcción de los términos de referencia de la convocatoria, intervención necesaria para que la convocatoria llegara con éxito al departamento y se llegara a la población objetivo </t>
  </si>
  <si>
    <t>Se recomienda siempre la participación del ente territorial donde se va a llevar acabo la convocatoria para revisar ciertos términos especifico de cada región y de sus objetivos.</t>
  </si>
  <si>
    <t>Acompañamiento al funcionamiento de los  CODECTIs proporcionando  asesoría técnica</t>
  </si>
  <si>
    <t>Líneas priorizadas y porcentajes de inversión definidos.
Dinamizar las actividades de la CTeI en las regiones.
Articular el delegado de Colciencias con el respectivo departamento.
Articular enlaces de ecosistemas (convocatorias, enlaces CTeI, actividades y eventos CTeI).</t>
  </si>
  <si>
    <t>De acuerdo a los resultados obtenidos del ejercicio de las líneas priorizadas y porcentajes de inversión definidos se pudo sacar un resultado satisfactorio ya que fue el insumo para el plan Bienal con las necesidades del territorio.
Los participantes en las reuniones y en el taller sobrepasaron lo planeado donde nos da un voto de confianza.</t>
  </si>
  <si>
    <t>1266 propuestas elegibles</t>
  </si>
  <si>
    <t>Para el primer trimestre el resultado de las mesas de trabajo sostenidas, se evidencio que se realizó un total de 57 mesas de asistencias técnicas para 48 proyectos de los cuales 16 cumplieron requisitos para llevar a OCAD, con un total de 396 asistentes.
Para segundo trimestre el resultado de las mesas de trabajo sostenidas, se evidencio que se realizó un total de 100 mesas de asistencias técnicas para 90 proyectos asistidos,  con un total 652 asistentes.
Para el tercer trimestre el resultado de las mesas de trabajo sostenidas, se evidenció que se realizó un total de 158 mesas de asistencias técnicas para 110 proyectos, de los cuales se logró la aprobación de 17 proyectos con una mayor participación respecto a trimestres anteriores, con un total de 580 participantes 
Se logra la clasificación de 1266 propuestas elegibles con un asignación total de  2,49 billones en 2019.</t>
  </si>
  <si>
    <t>Investigadores, grupos de investigación en los departamentos</t>
  </si>
  <si>
    <t>En el transcurso del año el incremento de las mesas técnicas ha sido considerable de acuerdo a la creación a la nueva Ley 1923 del 18 de julio de 2018, la cual establece las bases para operar las convocatorias públicas y el rol de COLCIENCIAS en las mismas, por tal motivo los proyectos de inversión con la metodología anterior tendrá plazo hasta el 31 de diciembre de 2019, por tal razón las solicitudes por correo y vía telefónica de las mesas técnicas se aumentaron.</t>
  </si>
  <si>
    <t>Los resultados de todas estas mesas técnicas de acuerdo a los proyectos que se encuentran en transición ha sido la aprobación de los proyectos en OCAD.
Los resultados se pueden evidenciar en este link http://www.colciencias.gov.co/sgr/ocad_fctei</t>
  </si>
  <si>
    <t>Implementar estrategias para una buena formulación de proyectos de acuerdo a los establecidos en el Sistema General de Regalías.</t>
  </si>
  <si>
    <t>Representantes de las Gobernaciones y Alcaldía</t>
  </si>
  <si>
    <t>2 audiencias públicas ejecutada
2 informes publicados de rendición de cuentas consolidados y publicados 
100% de las consultas y aportes recibidos analizados y con respuesta
(Consultas analizadas y con respuesta / Total Consultas recibidas) x 100%</t>
  </si>
  <si>
    <t>Se realizó la rendición de cuentas del segundo semestre de 2018 en la sesión del OCAD N. 55 del 7 de febrero donde fue aprobado por parte de los miembros del OCAD FCTeI.
Así mismo se ejecuta la segunda rendición de cuentas en el segundo semestre de2019.</t>
  </si>
  <si>
    <t xml:space="preserve"> Se envía 8 días antes de la sesión de OCAD a los miembros el informe de Rendición de cuentas de vigencia 2018 segundo semestre para su revisión y cualquier observación se realice antes de la sesión y poder realizar la corrección necesaria para realizar la audiencia pública.</t>
  </si>
  <si>
    <t>Publicación de resultados en redes sociales</t>
  </si>
  <si>
    <t>Total recursos invertidos 
(diferentes a los asignados para el funcionamiento de la Entidad)</t>
  </si>
  <si>
    <t>En el marco del taller “Herramientas para la gestión de la información científica colombiana” de la Red Colombiana de Información Científica (RedCol) se presentó el documento "Lineamientos para una política de ciencia abierta en Colombia"; se realizaron 7 versiones del taller en diferentes ciudades del país en los que participaron 274 personas de 147 universidades y centros de investigación. 
En estos espacios se recibieron un total de 60 recomendaciones, observaciones y aportes sobre la política por parte de los participantes, personas de las Direcciones de Investigación y de las Bibliotecas de las entidades, las cuales fueron analizadas con el fin de incorporar las mejoras y recomendaciones necesarias a la política.</t>
  </si>
  <si>
    <t>En el marco del taller “Herramientas para la gestión de la información científica colombiana” de la Red Colombiana de Información Científica (RedCol) se presentó el documento "Lineamientos para una política de ciencia abierta en Colombia"; se realizaron 7 versiones del taller en diferentes ciudades del país en los que participaron 274 personas de 147 universidades y centros de investigación.</t>
  </si>
  <si>
    <t>Se recibió la confirmación de participación de 9 consejeros y se realizó el acompañamiento logístico para el día de la sesión</t>
  </si>
  <si>
    <t>Preparación de la información soporte para la sesión</t>
  </si>
  <si>
    <t xml:space="preserve">3. Preparación y ejecución de actividades de evaluación de propuestas y selección de proyectos financiables </t>
  </si>
  <si>
    <t xml:space="preserve">Los resultados de la participación permiten evidenciar  que la invitación y el contenido de los post promocionados en redes sociales están siendo difundidos. </t>
  </si>
  <si>
    <t xml:space="preserve">Es importante enviar la documentación de los talleres con anticipación a todos los actores participantes para obtener retroalimentación efectiva; así mismo se considera necesario hacer participes a los actores involucrados en las primeras fases de desarrollo del Plan Estratégico. </t>
  </si>
  <si>
    <t>Socialización Plan Estratégico y convocatorias. Validación y desarrollo de Factores de Cambio para Plan Estratégico.
Se revisó el avance del Plan estratégico así como los factores de cambio y su descripción para el taller MicMac. Los consejeros hicieron observaciones y aporte a los documentos respectivos.</t>
  </si>
  <si>
    <t>Se realiza el acompañamiento y asesoría a los consejeros e invitados a la sesión</t>
  </si>
  <si>
    <t xml:space="preserve">Resultados del taller MicMac para la construcción prospectiva de la formulación estratégica del plan en el marco para la elaboración del mapa de ruta y estrategias del Programa.
Elaboración de la matriz de marco lógico con los resultados del taller para la elaboración de la estrategia  para la elaboración de los frentes de trabajo y actividades a desarrollar en el marco del plan estratégico  </t>
  </si>
  <si>
    <t>La participación de expertos en las temáticas, reforzó los hallazgos identificados en el documento del plan, y contribuyo a la elaboración de la metodología para la búsqueda de frentes de trabajo frente a los lineamientos de política para las temáticas relacionadas con el Programa Nacional de CTeI en Energía y Minería</t>
  </si>
  <si>
    <t>A partir de los resultados del Consejo ampliado se definieron los frentes estratégicos ha trabajar en el horizonte 2020-2030 en el marco del Programa Nacional de CTeI en Ingeniería. 
Se recomienda llevar a cabo una reunión con los consejeros del Programa para la validación de la estrategia y documento final elaborado a partir del análisis de los resultados obtenidos.</t>
  </si>
  <si>
    <t>Consejo de junio de 2019: Revisión y análisis del Informe Inversión Vigencia 2018 y 2019
Consejo de septiembre de 2019: Participación construcción plan estratégico.</t>
  </si>
  <si>
    <t>Consejo junio 2019: Informe Inversión Vigencia 2018 y 2019, Avance Plan Estratégico y Misión de Sabios - Foco Ciencias de la vida y la salud.
Consejo septiembre 2019: Taller MicMac (Plan estratégico - definición de factores de cambio)</t>
  </si>
  <si>
    <t>Se realizaron seis (6) mesa de trabajo con los consejeros del programa y expertos para la formulación de las estrategias del plan estratégico y se realizó el taller Mic Mac para el plan estratégico del PNCTeI en Geociencias</t>
  </si>
  <si>
    <t>Se realizó un consejo ampliado.
El taller MicMac, que contó de una matriz de cuatro factores de cambio contra 21 factores de cambio de las líneas de investigación definidas por la encuesta Delphi, que contó con la participación de expertos colombianos e internacionales. 
Este se desarrollo en seis (6) mesas de trabajo, con el fin de determinar las estratégicas del Plan estratégico del programa en Geociencias.</t>
  </si>
  <si>
    <t>Documento de frentes de trabajo para definir las estratégicas del Plan Estratégico del PNCTeI en Geociencias.</t>
  </si>
  <si>
    <t>Al 30 de septiembre se publicaron resultados preliminares de siete (7) convocatorias del área de formación de capital humano.  Sobre estos resultados preliminares se recibieron 238 solicitudes de aclaración, a las cuales se les brindo respuesta en su totalidad.</t>
  </si>
  <si>
    <t>Se recibieron solicitudes de ciudadanos que participan en las convocatorias, así como de las IES, de acuerdo con los dirigidos a de cada convocatoria</t>
  </si>
  <si>
    <t>Los bancos preliminares se publicaron en la página web para facilitar su revisión y consulta.
Se realiza acompañamiento y asesoría para facilitar la recepción de las observaciones.</t>
  </si>
  <si>
    <t xml:space="preserve">Publicación de Bancos de elegibles, en este momento hace falta cierres de las convocatorias de Formación de Alto Nivel </t>
  </si>
  <si>
    <t>Análisis de las consultas y observaciones, con preparación de respuestas</t>
  </si>
  <si>
    <t>Se realiza nuevamente la publicación de la invitación con un periodo de inscripción más amplio.</t>
  </si>
  <si>
    <t>1)   Entre el día miércoles dos (2) de enero y hasta el día martes ocho (8) de enero de 2019, se sometió a opiniones, sugerencias o propuestas alternativas frente a la comunidad y grupos de interés el proyecto de Decreto en referencia, a través de la página web de Colciencias en el siguiente en el siguiente enlace:
https://colciencias.gov.co/normatividad/proyecto-decreto-por-el-cual-se-modifica-elarticulo-8-del-decreto-293-2017
Durante el citado lapso, no se recibieron observaciones por parte de la ciudadanía ni de los grupos de interés.
Sin embargo, durante el periodo de publicación COLCIENCIAS y el Departamento Nacional de Planeación en desarrollo del principio de colaboración armónica y la integración que
para este tema dispuso el artículo 7 de la Ley 1753 de 2015, determinaron no continuar con el trámite para la expedición del mencionado decreto.
2)    Desde febrero a la fecha no se han publicado proyectos de decreto, conforme las modificaciones a la agenda regulatoria de 2019, la actual y sus modificaciones se encuentran publicadas en el enlace: 
https://www.minciencias.gov.co/planeacion-y-gestion/agenda-regulatoria</t>
  </si>
  <si>
    <t>TdR</t>
  </si>
  <si>
    <t>Consejeros del Programa Nacional en Ciencias Básicas y equipo de expertos científicos colombianos</t>
  </si>
  <si>
    <t>Apoyo de medios de TI</t>
  </si>
  <si>
    <t>Los consejeros y expertos tuvieron una incidencia reconocida en la construcción del plan estratégico del PNCB así como en la definición de las líneas de acción estratégicas para el programa, pensando en un horizonte de 10 años (2030).</t>
  </si>
  <si>
    <t>Se debe tener en cuenta la participación de otros grupos como centros de investigación, decanos de facultades de ciencia. También contribuir a la definición clara de los mecanismos de participación y los modelos para asegurar la contribución constante de todos los científicos. Realizar consejos del programa con una fecha definida por mínimo dos veces al año cubierto con recursos.</t>
  </si>
  <si>
    <t>50% de las sesiones adelantadas, documentos y propuestas avaladas</t>
  </si>
  <si>
    <t>Realización de la sesión 14 del Consejo Nacional de CTI en Ciencias Agropecuarias, con la participación de 6 consejeros y 8 invitados.</t>
  </si>
  <si>
    <t>Aureliano Hernández</t>
  </si>
  <si>
    <t xml:space="preserve">A esta sesión del consejo, asistieron 6 consejeros, además de 8 personas más, tres invitadas, un funcionario y cuatro contratistas. Los consejeros representan a todos los sectores, estado, academia y estado. </t>
  </si>
  <si>
    <t>Marco Llínaz</t>
  </si>
  <si>
    <t>María Carolina Lorduy</t>
  </si>
  <si>
    <t>Pablo Emilio Cruz</t>
  </si>
  <si>
    <t>Jorge Mario Diaz</t>
  </si>
  <si>
    <t>Miguel Rodríguez Melo</t>
  </si>
  <si>
    <t>César Corredor(I)</t>
  </si>
  <si>
    <t>Sara Maria Campos (I)</t>
  </si>
  <si>
    <t>Ckaudia Uribe (I)</t>
  </si>
  <si>
    <t>Edison Suárez</t>
  </si>
  <si>
    <t>Luz Aida Moya</t>
  </si>
  <si>
    <t>Verónica Tibaduiza</t>
  </si>
  <si>
    <t xml:space="preserve">Diana Saavedra </t>
  </si>
  <si>
    <t xml:space="preserve">En el marco del proceso de solicitud de aclaraciones al banco preliminar de proyectos elegibles de la convocatoria, se recibieron 187 consultas, de las cuales en su totalidad fueron atendidas. Dichas solicitudes se enfocaron en conocer los resultados del proceso de evaluación correspondiente y verificar los conceptos asociados a cada uno de los criterios de evaluación utilizados. Una vez atendidas las solicitudes, se presentaron 24 modificaciones al banco, teniendo en cuenta que se ajustaron puntajes que implicaron reubicación de las propuestas dentro del banco. </t>
  </si>
  <si>
    <t>Entidades ejecutoras y coejecutoras de propuestas presentadas a la convocatoria</t>
  </si>
  <si>
    <t xml:space="preserve">1. Banco preliminar de potenciales beneficiarios elegibles - Firmado publicado en la página web para recibir observaciones
</t>
  </si>
  <si>
    <t xml:space="preserve">
2. Banco preliminar de potenciales beneficiarios elegibles - Versión consulta publicado en la página web para recibir observaciones</t>
  </si>
  <si>
    <t>Documento mejorado de términos de referencia para la Convocatoria para el fortalecimiento a empresas de base científica, tecnológica e innovación</t>
  </si>
  <si>
    <t>Documento mejorado de términos de referencia para la Convocatoria Nacional para el apoyo a la presentación de patentes vía nacional y vía PCT y apoyo a la gestión de la propiedad intelectual.</t>
  </si>
  <si>
    <t xml:space="preserve">En el marco de la Convocatoria de Movilidad con Europa se realizaron diferentes difusiones en las redes sociales de la entidad lo que permitió la participación de investigadores en la convocatoria, llenando las plazas dispuestas para las movilidades y la ejecución total de los recursos. </t>
  </si>
  <si>
    <t xml:space="preserve">En el marco de la Convocatoria de Movilidad con Europa se realizaron diferentes difusiones en las redes sociales de la entidad lo que permitió la participación de investigadores en la convocatoria, llenando las plazas dispuestas para las movilidades y la ejecución total de los recursos. De Igual manera, se participó en paneles de otras instituciones donde se aprovechó la oportunidad para promocionar los TdR y la convocatoria. 
En estos espacios se recibieron observaciones y aportes sobre la política por parte de los participantes, y las cuales fueron analizadas con el fin de incorporar las mejoras para garantizar la participación de más personas en las próximas convocatorias.
</t>
  </si>
  <si>
    <t xml:space="preserve">Se organizaron mesas de trabajo con los cooperantes internacionales para determinar como sería la ayuda para hacer la convocatoria más atractiva. De igual manera se hicieron las respectivas consultas en la región de Antioquía.
Con las recomendaciones y conclusiones se construyeron los TdR de la convocatoria de 2019 y el capítulo regional con Antioquia a 2020. 
</t>
  </si>
  <si>
    <t>Publicación de la convocatoria 863 de 2019 en la página web de Colciencias: https://colciencias.gov.co/convocatorias/innovacion/convocatoria-para-el-apoyo-proyectos-desarrollo-y-validacion-precomercial-y
La convocatoria cierra el 11 de octubre. Se espera recibir alrededor de 20 propuestas en modalidad 1 y 10 en modalidad
2. 
El grupo de valor incluye academia y empresa.</t>
  </si>
  <si>
    <t>Banco preliminar de potenciales beneficiarios elegibles - Versión consulta publicado en la página web</t>
  </si>
  <si>
    <t>Banco preliminar de potenciales beneficiarios elegibles - Firmado y publicado en la página web</t>
  </si>
  <si>
    <t>La convocatoria 859 de 2019, dio apertura el 08 de agosto y cerro el pasado 08 de agosto de 2019.
Para la convocatoria para el fortalecimiento a empresas de base científica, tecnológica e innovación, se publico el banco preliminar de propuestas elegibles el 18 de noviembre del 2019
De igual manera la publicación de resultados definitivos se realizo el 09 de diciembre de 2020. dado como resultado 15 propuestas elegibles</t>
  </si>
  <si>
    <t>11 de Diciembre de 2019</t>
  </si>
  <si>
    <t>18 de Octubre de 2019</t>
  </si>
  <si>
    <t>Personas naturales o jurídicas</t>
  </si>
  <si>
    <t>Octubre y Diciembre de 2019</t>
  </si>
  <si>
    <t xml:space="preserve">Se obtiene un avance parcial con respecto al resultado esperado puesto que se trata de la metodología propuesta para llevar a cabo las mesas de trabajo con el fin de proponer 3 actividades que permitan articular la estrategia Todo Es Ciencia con aliados estratégicos, actores reconocidos del SNCTI con el propósito de presentar la estrategia para encontrar nuevas posibilidades de circulación de contenidos, proponer una coproducción nacional universitaria "Todo Es Ciencia U" y levantar un diagnóstico y unas recomendaciones alrededor del las prácticas y experiencias tenidas en comunicación de la ciencia. 
 Se avanzará en el diseño y el envío de la invitación y la guía metodológica a los invitados, la segunda semana del mes de Octubre. </t>
  </si>
  <si>
    <t>Se han recogido insumos y se cuenta con los primeras premisas para los lineamientos de la conformación y consolidación de las unidades de ASCTeI.</t>
  </si>
  <si>
    <t>Experiencias</t>
  </si>
  <si>
    <t xml:space="preserve">1. Diseño de la metodología para concertación </t>
  </si>
  <si>
    <t xml:space="preserve">
2.Guías metodológicas
</t>
  </si>
  <si>
    <t>3. Salas de reunión</t>
  </si>
  <si>
    <t>4. Invitaciones</t>
  </si>
  <si>
    <t>Del 30 de septiembre al 21 de octubre se reabrió la inscripción al Mapeo, al que en total se registraron 34 experiencias, de las cuales se preseleccionaron 13 para ampliación de información.</t>
  </si>
  <si>
    <t xml:space="preserve">
Se cuenta con la primera versión del documento de lineamientos de la política nacional de ASCTeI. Fue revisado y retroalimentado por la Unidad de Política y por profesionales de la DMC. Se encuentra en ajustes internos para dar inicio a las mesas de validación y socialización con las áreas técnicas de Colciencias.
Se cuenta con el diseño metodológico del taller a realizar con las vicerrectorías académicas y de extensión de las Universidades que se encuentran aliadas a la Red Colombiana de Información Científica. </t>
  </si>
  <si>
    <t>21 de Octubre de 2019</t>
  </si>
  <si>
    <t>Se realizó proyección, ajustes, presentación y aprobación de los términos de referencia para la apertura de la convocatoria Jóvenes Investigadores e Innovadores para el Departamento del Huila 2019, publicando lo términos el 15 de Julio de 2019.
La publicación del banco preliminar de elegibles se publica el 21 de octubre para consulta, publicando el banco definitivo de elegibles el 7 de noviembre de 2019</t>
  </si>
  <si>
    <t>Propuestas</t>
  </si>
  <si>
    <t>Se recibe un total de 56 propuestas que son evaluadas.
Los resultados se someten a consulta a partir del 21 de Octubre de 2019, publicando el banco definitivo de elegibles el 7 de noviembre de 2019</t>
  </si>
  <si>
    <t>Consolidación Banco preliminar de potenciales beneficiarios elegibles  publicado en la web para consulta.</t>
  </si>
  <si>
    <t>Se hizo el seguimiento para el ajuste de algunas funcionalidades de la comunidad virtual para el registro de los proyectos de investigación al Encuentro Nacional Ondas 4.0 y del módulo de certificaciones.</t>
  </si>
  <si>
    <t>11 grupos Ondas seleccionados para participación en Ferias Internacionales.</t>
  </si>
  <si>
    <t>Septiembre a noviembre de 2019</t>
  </si>
  <si>
    <t>Se desarrollaron dos (2) encuentros Regionales Ondas “Yo amo la ciencia” 2019, con la participación 77 grupos de investigación infantiles y juveniles, 160 niños, niñas y adolescentes, y 77 maestros coinvestigadores</t>
  </si>
  <si>
    <t>Con corte  a 30 de septiembre, se han realizado 5 asesorías virtuales y 5 info days y charlas, que incluyen centros de investigación y Universidades, las cuales tuvieron como objetivo sensibilizar y apoyar la apropiación dirigida de la comunidad científica local, frente a la importancia y los beneficios de participar activamente en convocatorias y acciones asociadas a los Programas especiales de la UE para el fomento de investigación e innovación.
igualmente se hizo un taller con miembros de un grupo de investigación establecido entre la ECR y la Universidad de Manizales para la búsqueda de oportunidades de financiación en el marco del Programa H2020</t>
  </si>
  <si>
    <t>Durante el primer trimestres se elaboró documento borrador con la programación tentativa de las capacitaciones del programa Horizonte 2020, en donde se reunirán investigadores y estudiantes con el fin de lograr una mayor participación del programa de cooperación con la Unión Europea.</t>
  </si>
  <si>
    <t xml:space="preserve">1. Elaboración de las presentación general de H2020.
</t>
  </si>
  <si>
    <t xml:space="preserve">
2. Invitación a las sesiones 
</t>
  </si>
  <si>
    <t>3.  Logística para el evento concertada, con roles y responsabilidades definidas.</t>
  </si>
  <si>
    <t>4. Participación de los convocados al evento</t>
  </si>
  <si>
    <t>No se realizaron sesiones del consejo, pero junto a consejeros y expertos se socializaron los resultados de la Encuesta Delphi en el Taller MIC MAC y se construyeron las variables estratégicas y los ejes estratégios a un horizonte de 10 años.</t>
  </si>
  <si>
    <t>No se realizaron sesiones del consejo. La participación de expertos invitados y consejeros fue principalmente virtual a través de la construcción conjunta del documento Plan Estratégico del PNCB. Luego de haberse aplicado la encuesta Delphi a científicos del país, los participantes se reunieron en Minciencias para la socialización de resultados y la definición de variables y ejes estratégicos en un horizonte de 10 años (2030).</t>
  </si>
  <si>
    <t>No se realizaron sesiones del consejo. Durante los procesos continuos de consulta a consejeros y expertos, los investigadores realizaron comentarios y revisiones de documentos estratégicos para el programa. Así mismo, participaron en la encuesta Delphi y el Taller Mic Mac que permitió definir líneas estratégicas para el programa en un horizonte de 10 años.</t>
  </si>
  <si>
    <t>Desplazamiento</t>
  </si>
  <si>
    <t xml:space="preserve">La sesión se llevó a cabo según lo planeado, con la presentación a los consejeros de la gestión en general de Colciencias y en particular del Programa Nacional, de CTeI e Ciencias Agropecuarias  puesto que este sería el último consejo del Programa antes de la transformación a Ministerio de Ciencia, Tecnología e Innovación.  También se presentaron, por parte del Ministerio de Agricultura y Desarrollo Rural, los avances de la Ley 1876 del 2017. De la información presentada a los consejeros, se recibieron sus comentarios y aportes. </t>
  </si>
  <si>
    <t xml:space="preserve">Se sugirió que este era un espacio importante, que en lo posible debía ser mantenido en la nueva estructura institucional. Se reconocido la incidencia que ha tenido el espacio de participación en la formulación de políticas de CTeI e el sector. </t>
  </si>
  <si>
    <t>Alexis López</t>
  </si>
  <si>
    <t xml:space="preserve">Cada una de las solicitudes presentadas fue atendida de manera individual, en torno a la particularidad de cada inquietud asociada a las propuestas presentadas. Lo anterior se atendió ví Sistema de Gestión Documental - ORFEO. Dentro de los plazos establecidos en el cronograma de los Términos de Referencia de la Convocatoria. </t>
  </si>
  <si>
    <t xml:space="preserve">El principal resultado obtenido en el proceso de atender la solicitudes recibidas fue el dar a conocer el detalle del proceso de evaluación de la convocatoria a los actores que manifestaron sus inquietudes. Demostrando transparencia en el proceso y dando respuesta oportuna a la comunidad interesada. </t>
  </si>
  <si>
    <t xml:space="preserve">Esta actividad debe contra con un soporte técnico robusto y una organización de la información adecuada. Teniendo en cuenta que al tratarse de convocatorias robustas, con un alto volumen de propuestas, requiere del apoyo transversal de diferentes equipos técnicos al interior de la entidad, por lo cual no solo se debe disponer de un equipo de trabajo para organizar la información, también de un tiempo prudente para consolidar y gestionar las respuestas que se enviarán a la ciudadanía. </t>
  </si>
  <si>
    <t xml:space="preserve">Investigadores y coinvestigadores participantes d e las propuestas presentadas </t>
  </si>
  <si>
    <t>Se registra un total de 3 propuestas presentadas por universidades.</t>
  </si>
  <si>
    <t>Gestores e investigadores del Sistema de Ciencia, Tecnología e Innovación -SNCTeI de la Fuerza Aérea Colombiana-FAC</t>
  </si>
  <si>
    <t>La convocatoria fue realizada utilizando las plataformas virtuales del Ministerio de Ciencia, Tecnología e Innovación y la participación ciudadana fue evidenciada mediante la interacción directa con ciudadanos interesados en esta convocatoria
Se registra un total de 38 propuestas, sometiendo a consulta pública los resultados el 11 de diciembre de 2019</t>
  </si>
  <si>
    <t>Documento final de términos de referencia para la Convocatoria  para el apoyo de proyectos de desarrollo y validación comercial de prototipos funcionales de tecnologías de alto riesgo tecnológico y alto potencial comercial y formato de lecciones aprendidas para el mejoramiento de  dicha convocatoria</t>
  </si>
  <si>
    <t>Como resultado de toda la convocatoria, se considera que el instrumento fue comunicado de manera exitosa dado el número de participantes y las comunicaciones recibidas. Se considera importante para futuras aplicaciones de la convocatoria implementar las lecciones aprendidas que  consolidó el área técnica responsable.</t>
  </si>
  <si>
    <t>La convocatoria fue realizada utilizando las plataformas virtuales del Ministerio de Ciencia, Tecnología e Innovación y la participación ciudadana fue evidenciada mediante la interacción directa con ciudadanos interesados en esta convocatoria
Se registra un total de 27 propuestas, sometiendo a consulta pública los resultados el 28 de noviembre de 2019</t>
  </si>
  <si>
    <t>La  participación ciudadana  tuvo mucha relevancia en la mejora a  los TdR, lo cual se traduce   en el análisis de las observaciones planteadas a lo largo de las convocatorias anteriores, es decir, se tuvieron en cuenta algunas sugerencias para ser plasmadas en los nuevos instrumentos</t>
  </si>
  <si>
    <t>La convocatoria fue realizada utilizando las plataformas virtuales del Ministerio de Ciencia, Tecnología e Innovación y la participación ciudadana fue evidenciada mediante la interacción directa con ciudadanos interesados en esta convocatoria
Se registra un total de 428 propuestas, sometiendo a consulta pública los resultados el 10 de enero de 2020.</t>
  </si>
  <si>
    <t>Documento mejorado de términos de referencia para la Convocatoria para el fortalecimiento a la innovación en la empresas 851 de 2019</t>
  </si>
  <si>
    <t>La convocatoria 857 de 2019 dio apertura el día 19 de julio de 2019 y cerró el día 07 de febrero de 2020.
La consulta al banco preliminar de elegibles se realiza el 28 de Octubre de 2019.
Se publicaron los bancos definitivos así:
Primera cohorte - 15 de noviembre de 2020.
Segunda cohorte - 24 de enero de 2020.
Tercera cohorte - 28 de febrero de 2020.
Pendiente publicación Cuarta cohorte planificada para el mes de mayo de 2020</t>
  </si>
  <si>
    <t>Con el fin de realizar la consulta al banco preliminar d elegibles se publican los resultados el 18 de octubre así:
Modalidad 1: 69 propuestas
Modalidad 2 y 3: 20 propuestas</t>
  </si>
  <si>
    <t>Es importante resaltar que la participación ciudadana en la construcción de los TdR se tradujo en el análisis de las observaciones planteadas a lo largo de las convocatorias anteriores, es decir, se tuvieron en cuenta algunas sugerencias para ser plasmadas en el instrumento del año 2019.</t>
  </si>
  <si>
    <t xml:space="preserve">Análisis de observaciones y respuesta a consulta </t>
  </si>
  <si>
    <t>Se desarrollaron dos (2) encuentros Regionales Ondas “Yo amo la ciencia” 2019, con la participación 77 grupos de investigación infantiles y juveniles, 160 niños, niñas y adolescentes, y 77 maestros coinvestigadores
Para la participación del Programa Ondas en espacios de CTeI internacionales, se realizó la afiliación en Encuentro Nacional Ondas 4.0 a la Feria ISEF 2020.  Enlace: 
https://fairdashboard.societyforscience.org/</t>
  </si>
  <si>
    <t>Diseño e implementación de charlas virtuales y presenciales de la convocatoria de movilidad en el marco de las III Consultas con Alemania</t>
  </si>
  <si>
    <t>La participación ciudadana es fundamental en el diseño de las convocatorias. A partir de los espacios de difusión se logró la participación total de la convocatoria, al igual se recibieron diferentes retroalimentaciones que permitieron una aproximación de la convocatoria a otros frentes. 
Al apoyo de la Oficina de Comunicaciones es fundamental</t>
  </si>
  <si>
    <t>Diseño e implementación de charlas virtuales y presenciales de la convocatoria de movilidad en el marco de COLIFRI y centro de CTeI en Medellín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</si>
</sst>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quot;$&quot;#,##0"/>
    <numFmt numFmtId="166" formatCode="\$#,##0"/>
  </numFmts>
  <fonts count="35" x14ac:knownFonts="1">
    <font>
      <sz val="11"/>
      <color theme="1"/>
      <name val="Calibri"/>
      <family val="2"/>
      <scheme val="minor"/>
    </font>
    <font>
      <sz val="11"/>
      <color theme="1"/>
      <name val="Calibri"/>
      <family val="2"/>
      <scheme val="minor"/>
    </font>
    <font>
      <b/>
      <sz val="12"/>
      <name val="Arial"/>
      <family val="2"/>
    </font>
    <font>
      <b/>
      <sz val="12"/>
      <color theme="0"/>
      <name val="Arial"/>
      <family val="2"/>
    </font>
    <font>
      <b/>
      <sz val="11"/>
      <color theme="1"/>
      <name val="Arial"/>
      <family val="2"/>
    </font>
    <font>
      <sz val="11"/>
      <color theme="1"/>
      <name val="Arial"/>
      <family val="2"/>
    </font>
    <font>
      <sz val="11"/>
      <name val="Arial"/>
      <family val="2"/>
    </font>
    <font>
      <b/>
      <sz val="14"/>
      <color theme="0"/>
      <name val="Arial"/>
      <family val="2"/>
    </font>
    <font>
      <sz val="14"/>
      <name val="Arial"/>
      <family val="2"/>
    </font>
    <font>
      <b/>
      <sz val="18"/>
      <color theme="1"/>
      <name val="Arial"/>
      <family val="2"/>
    </font>
    <font>
      <b/>
      <sz val="16"/>
      <color theme="0"/>
      <name val="Arial"/>
      <family val="2"/>
    </font>
    <font>
      <b/>
      <sz val="20"/>
      <color theme="0"/>
      <name val="Arial"/>
      <family val="2"/>
    </font>
    <font>
      <b/>
      <sz val="12"/>
      <color rgb="FF006666"/>
      <name val="Arial"/>
      <family val="2"/>
    </font>
    <font>
      <b/>
      <sz val="11"/>
      <color theme="0"/>
      <name val="Arial"/>
      <family val="2"/>
    </font>
    <font>
      <sz val="12"/>
      <name val="Arial"/>
      <family val="2"/>
    </font>
    <font>
      <b/>
      <sz val="11"/>
      <name val="Arial"/>
      <family val="2"/>
    </font>
    <font>
      <b/>
      <sz val="10"/>
      <color rgb="FF006666"/>
      <name val="Arial"/>
      <family val="2"/>
    </font>
    <font>
      <sz val="11"/>
      <color theme="0"/>
      <name val="Arial"/>
      <family val="2"/>
    </font>
    <font>
      <sz val="8"/>
      <color theme="1"/>
      <name val="Arial"/>
      <family val="2"/>
    </font>
    <font>
      <sz val="10"/>
      <name val="Arial"/>
      <family val="2"/>
    </font>
    <font>
      <sz val="9"/>
      <color theme="1"/>
      <name val="Arial"/>
      <family val="2"/>
    </font>
    <font>
      <sz val="12"/>
      <color rgb="FFFF0000"/>
      <name val="Arial"/>
      <family val="2"/>
    </font>
    <font>
      <sz val="6"/>
      <color theme="1" tint="0.499984740745262"/>
      <name val="Calibri"/>
      <family val="2"/>
      <scheme val="minor"/>
    </font>
    <font>
      <b/>
      <sz val="14"/>
      <name val="Arial"/>
      <family val="2"/>
    </font>
    <font>
      <sz val="10"/>
      <color theme="1"/>
      <name val="Arial"/>
      <family val="2"/>
    </font>
    <font>
      <b/>
      <sz val="10"/>
      <color theme="0"/>
      <name val="Arial"/>
      <family val="2"/>
    </font>
    <font>
      <sz val="11"/>
      <color rgb="FF0070C0"/>
      <name val="Arial"/>
      <family val="2"/>
    </font>
    <font>
      <b/>
      <sz val="24"/>
      <color theme="1"/>
      <name val="Arial"/>
      <family val="2"/>
    </font>
    <font>
      <b/>
      <sz val="14"/>
      <color theme="1"/>
      <name val="Calibri"/>
      <family val="2"/>
      <scheme val="minor"/>
    </font>
    <font>
      <b/>
      <sz val="11"/>
      <color theme="0"/>
      <name val="Calibri"/>
      <family val="2"/>
      <scheme val="minor"/>
    </font>
    <font>
      <b/>
      <sz val="28"/>
      <color theme="0"/>
      <name val="Arial"/>
      <family val="2"/>
    </font>
    <font>
      <sz val="11"/>
      <color rgb="FFFF0000"/>
      <name val="Arial"/>
      <family val="2"/>
    </font>
    <font>
      <sz val="11"/>
      <name val="Calibri"/>
      <family val="2"/>
      <scheme val="minor"/>
    </font>
    <font>
      <sz val="11"/>
      <name val="Arial"/>
      <family val="2"/>
      <charset val="1"/>
    </font>
    <font>
      <sz val="12"/>
      <color rgb="FF000000"/>
      <name val="Arial Narrow"/>
      <family val="2"/>
      <charset val="1"/>
    </font>
  </fonts>
  <fills count="14">
    <fill>
      <patternFill patternType="none"/>
    </fill>
    <fill>
      <patternFill patternType="gray125"/>
    </fill>
    <fill>
      <patternFill patternType="solid">
        <fgColor theme="0"/>
        <bgColor indexed="64"/>
      </patternFill>
    </fill>
    <fill>
      <patternFill patternType="solid">
        <fgColor rgb="FF006666"/>
        <bgColor indexed="64"/>
      </patternFill>
    </fill>
    <fill>
      <patternFill patternType="solid">
        <fgColor rgb="FFFFFF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3366CC"/>
        <bgColor indexed="64"/>
      </patternFill>
    </fill>
    <fill>
      <patternFill patternType="solid">
        <fgColor rgb="FFE2ECFD"/>
        <bgColor indexed="64"/>
      </patternFill>
    </fill>
    <fill>
      <patternFill patternType="solid">
        <fgColor rgb="FF6699FF"/>
        <bgColor indexed="64"/>
      </patternFill>
    </fill>
    <fill>
      <patternFill patternType="solid">
        <fgColor theme="0"/>
        <bgColor rgb="FF993300"/>
      </patternFill>
    </fill>
  </fills>
  <borders count="56">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right style="medium">
        <color auto="1"/>
      </right>
      <top style="medium">
        <color indexed="64"/>
      </top>
      <bottom style="medium">
        <color auto="1"/>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s>
  <cellStyleXfs count="13">
    <xf numFmtId="0" fontId="0" fillId="0" borderId="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392">
    <xf numFmtId="0" fontId="0" fillId="0" borderId="0" xfId="0"/>
    <xf numFmtId="0" fontId="2" fillId="2" borderId="0" xfId="0" applyFont="1" applyFill="1" applyBorder="1" applyAlignment="1">
      <alignment horizontal="center" vertical="center"/>
    </xf>
    <xf numFmtId="164" fontId="2" fillId="2" borderId="0" xfId="1" applyNumberFormat="1" applyFont="1" applyFill="1" applyBorder="1" applyAlignment="1">
      <alignment horizontal="center" vertical="center"/>
    </xf>
    <xf numFmtId="0" fontId="5" fillId="2" borderId="0" xfId="0" applyFont="1" applyFill="1"/>
    <xf numFmtId="0" fontId="0" fillId="2" borderId="0" xfId="0" applyFill="1" applyBorder="1"/>
    <xf numFmtId="0" fontId="0" fillId="2" borderId="0" xfId="0" applyFill="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1" xfId="0" applyFill="1" applyBorder="1"/>
    <xf numFmtId="0" fontId="0" fillId="2" borderId="12" xfId="0" applyFill="1" applyBorder="1"/>
    <xf numFmtId="0" fontId="7" fillId="2" borderId="0" xfId="0" applyFont="1" applyFill="1" applyBorder="1" applyAlignment="1">
      <alignment horizontal="center" vertical="center"/>
    </xf>
    <xf numFmtId="0" fontId="0" fillId="2" borderId="0" xfId="0" applyFill="1" applyBorder="1" applyAlignment="1">
      <alignment vertical="center" wrapText="1"/>
    </xf>
    <xf numFmtId="0" fontId="0" fillId="2" borderId="0" xfId="0" applyFill="1" applyAlignment="1">
      <alignment vertical="center" wrapText="1"/>
    </xf>
    <xf numFmtId="0" fontId="9" fillId="0" borderId="2" xfId="0" applyFont="1" applyBorder="1" applyAlignment="1">
      <alignment horizontal="center" vertical="center"/>
    </xf>
    <xf numFmtId="0" fontId="10" fillId="0" borderId="0" xfId="0" applyFont="1" applyFill="1" applyBorder="1" applyAlignment="1">
      <alignment horizontal="left" vertical="center" wrapText="1"/>
    </xf>
    <xf numFmtId="0" fontId="5" fillId="0" borderId="0" xfId="0" applyFont="1"/>
    <xf numFmtId="0" fontId="5" fillId="0" borderId="0" xfId="0" applyFont="1" applyAlignment="1">
      <alignment horizontal="left"/>
    </xf>
    <xf numFmtId="0" fontId="5" fillId="0" borderId="0" xfId="0" applyFont="1" applyFill="1" applyBorder="1" applyAlignment="1">
      <alignment horizontal="left"/>
    </xf>
    <xf numFmtId="0" fontId="11" fillId="0" borderId="0" xfId="0" applyFont="1" applyFill="1" applyBorder="1" applyAlignment="1">
      <alignment vertical="center" wrapText="1"/>
    </xf>
    <xf numFmtId="0" fontId="10" fillId="0" borderId="0" xfId="0" applyFont="1" applyFill="1" applyBorder="1" applyAlignment="1">
      <alignment vertical="center" wrapText="1"/>
    </xf>
    <xf numFmtId="0" fontId="9" fillId="0" borderId="2" xfId="0" applyFont="1" applyBorder="1" applyAlignment="1">
      <alignment horizontal="center" vertical="center"/>
    </xf>
    <xf numFmtId="0" fontId="13" fillId="0" borderId="0" xfId="0" applyFont="1" applyFill="1" applyBorder="1" applyAlignment="1">
      <alignment horizontal="center" vertical="center" wrapText="1"/>
    </xf>
    <xf numFmtId="0" fontId="13" fillId="3" borderId="2" xfId="0" applyFont="1" applyFill="1" applyBorder="1" applyAlignment="1">
      <alignment horizontal="center" vertical="center"/>
    </xf>
    <xf numFmtId="164" fontId="5" fillId="2" borderId="2" xfId="1" applyNumberFormat="1" applyFont="1" applyFill="1" applyBorder="1" applyAlignment="1">
      <alignment vertical="center"/>
    </xf>
    <xf numFmtId="164" fontId="15" fillId="0" borderId="2" xfId="1" applyNumberFormat="1" applyFont="1" applyFill="1" applyBorder="1" applyAlignment="1">
      <alignment vertical="center"/>
    </xf>
    <xf numFmtId="164" fontId="15" fillId="0" borderId="0" xfId="1" applyNumberFormat="1" applyFont="1" applyFill="1" applyBorder="1" applyAlignment="1">
      <alignment vertical="center"/>
    </xf>
    <xf numFmtId="0" fontId="6" fillId="0" borderId="2" xfId="0" applyFont="1" applyFill="1" applyBorder="1" applyAlignment="1">
      <alignment horizontal="center" vertical="center" wrapText="1"/>
    </xf>
    <xf numFmtId="0" fontId="14" fillId="0" borderId="2" xfId="0" applyFont="1" applyBorder="1" applyAlignment="1">
      <alignment horizontal="center" vertical="center"/>
    </xf>
    <xf numFmtId="0" fontId="3" fillId="3" borderId="2" xfId="0" applyFont="1" applyFill="1" applyBorder="1" applyAlignment="1">
      <alignment horizontal="center" vertical="center" wrapText="1"/>
    </xf>
    <xf numFmtId="164" fontId="13" fillId="3" borderId="2" xfId="0" applyNumberFormat="1" applyFont="1" applyFill="1" applyBorder="1" applyAlignment="1">
      <alignment vertical="center"/>
    </xf>
    <xf numFmtId="164" fontId="13" fillId="0" borderId="0" xfId="0" applyNumberFormat="1" applyFont="1" applyFill="1" applyBorder="1" applyAlignment="1">
      <alignment vertical="center"/>
    </xf>
    <xf numFmtId="164" fontId="5" fillId="0" borderId="2" xfId="0" applyNumberFormat="1" applyFont="1" applyBorder="1"/>
    <xf numFmtId="0" fontId="5" fillId="0" borderId="0" xfId="0" applyFont="1" applyFill="1" applyBorder="1"/>
    <xf numFmtId="164" fontId="4" fillId="0" borderId="2" xfId="0" applyNumberFormat="1" applyFont="1" applyBorder="1"/>
    <xf numFmtId="0" fontId="14" fillId="4" borderId="2" xfId="0" applyFont="1" applyFill="1" applyBorder="1" applyAlignment="1">
      <alignment horizontal="center" vertical="center"/>
    </xf>
    <xf numFmtId="0" fontId="12" fillId="0" borderId="2" xfId="0" applyFont="1" applyFill="1" applyBorder="1" applyAlignment="1">
      <alignment horizontal="center" vertical="center" wrapText="1"/>
    </xf>
    <xf numFmtId="0" fontId="14" fillId="0" borderId="2" xfId="0" applyFont="1" applyFill="1" applyBorder="1" applyAlignment="1">
      <alignment horizontal="justify" vertical="center" wrapText="1"/>
    </xf>
    <xf numFmtId="164" fontId="5" fillId="0" borderId="0" xfId="0" applyNumberFormat="1" applyFont="1" applyBorder="1"/>
    <xf numFmtId="164" fontId="4" fillId="0" borderId="0" xfId="0" applyNumberFormat="1" applyFont="1" applyBorder="1"/>
    <xf numFmtId="0" fontId="16" fillId="0" borderId="2" xfId="0" applyFont="1" applyFill="1" applyBorder="1" applyAlignment="1">
      <alignment horizontal="center" vertical="center" wrapText="1"/>
    </xf>
    <xf numFmtId="0" fontId="5" fillId="5" borderId="0" xfId="0" applyFont="1" applyFill="1"/>
    <xf numFmtId="0" fontId="5" fillId="5" borderId="0" xfId="0" applyFont="1" applyFill="1" applyBorder="1"/>
    <xf numFmtId="0" fontId="5" fillId="0" borderId="0" xfId="0" applyFont="1" applyAlignment="1">
      <alignment vertical="center" wrapText="1"/>
    </xf>
    <xf numFmtId="164" fontId="4" fillId="2" borderId="2" xfId="1" applyNumberFormat="1" applyFont="1" applyFill="1" applyBorder="1" applyAlignment="1">
      <alignment vertical="center"/>
    </xf>
    <xf numFmtId="164" fontId="5" fillId="4" borderId="2" xfId="1" applyNumberFormat="1" applyFont="1" applyFill="1" applyBorder="1" applyAlignment="1">
      <alignment vertical="center"/>
    </xf>
    <xf numFmtId="1" fontId="13" fillId="3" borderId="2" xfId="0" applyNumberFormat="1" applyFont="1" applyFill="1" applyBorder="1" applyAlignment="1">
      <alignment horizontal="center" vertical="center"/>
    </xf>
    <xf numFmtId="164" fontId="6" fillId="0" borderId="2" xfId="1" applyNumberFormat="1" applyFont="1" applyFill="1" applyBorder="1" applyAlignment="1">
      <alignment vertical="center"/>
    </xf>
    <xf numFmtId="164" fontId="17" fillId="3" borderId="2" xfId="0" applyNumberFormat="1" applyFont="1" applyFill="1" applyBorder="1" applyAlignment="1">
      <alignment vertical="center"/>
    </xf>
    <xf numFmtId="9" fontId="14" fillId="0" borderId="2" xfId="0" applyNumberFormat="1" applyFont="1" applyBorder="1" applyAlignment="1">
      <alignment horizontal="center" vertical="center"/>
    </xf>
    <xf numFmtId="9" fontId="13" fillId="3" borderId="2" xfId="0" applyNumberFormat="1" applyFont="1" applyFill="1" applyBorder="1" applyAlignment="1">
      <alignment horizontal="center" vertical="center"/>
    </xf>
    <xf numFmtId="3" fontId="14" fillId="0" borderId="2" xfId="0" applyNumberFormat="1" applyFont="1" applyBorder="1" applyAlignment="1">
      <alignment horizontal="center" vertical="center"/>
    </xf>
    <xf numFmtId="0" fontId="13" fillId="3" borderId="2" xfId="0" applyFont="1" applyFill="1" applyBorder="1" applyAlignment="1">
      <alignment horizontal="center" vertical="center"/>
    </xf>
    <xf numFmtId="0" fontId="9" fillId="0" borderId="2" xfId="0" applyFont="1" applyBorder="1" applyAlignment="1">
      <alignment horizontal="center" vertical="center"/>
    </xf>
    <xf numFmtId="164" fontId="5" fillId="4" borderId="2" xfId="1" applyNumberFormat="1" applyFont="1" applyFill="1" applyBorder="1" applyAlignment="1">
      <alignment vertical="center" wrapText="1"/>
    </xf>
    <xf numFmtId="164" fontId="18" fillId="2" borderId="2" xfId="1" applyNumberFormat="1" applyFont="1" applyFill="1" applyBorder="1" applyAlignment="1">
      <alignment vertical="center" wrapText="1"/>
    </xf>
    <xf numFmtId="0" fontId="6" fillId="4" borderId="2" xfId="0" applyFont="1" applyFill="1" applyBorder="1" applyAlignment="1">
      <alignment horizontal="center" vertical="center" wrapText="1"/>
    </xf>
    <xf numFmtId="0" fontId="14" fillId="4" borderId="2" xfId="0" applyFont="1" applyFill="1" applyBorder="1" applyAlignment="1">
      <alignment horizontal="justify" vertical="center" wrapText="1"/>
    </xf>
    <xf numFmtId="0" fontId="13" fillId="3" borderId="2" xfId="0" applyFont="1" applyFill="1" applyBorder="1" applyAlignment="1">
      <alignment horizontal="center" vertical="center"/>
    </xf>
    <xf numFmtId="0" fontId="9" fillId="0" borderId="2" xfId="0" applyFont="1" applyBorder="1" applyAlignment="1">
      <alignment horizontal="center" vertical="center"/>
    </xf>
    <xf numFmtId="164" fontId="5" fillId="2" borderId="2" xfId="1" applyNumberFormat="1" applyFont="1" applyFill="1" applyBorder="1" applyAlignment="1">
      <alignment vertical="center" wrapText="1"/>
    </xf>
    <xf numFmtId="3" fontId="13" fillId="3" borderId="2" xfId="0" applyNumberFormat="1" applyFont="1" applyFill="1" applyBorder="1" applyAlignment="1">
      <alignment horizontal="center" vertical="center"/>
    </xf>
    <xf numFmtId="0" fontId="19" fillId="4" borderId="2" xfId="0" applyFont="1" applyFill="1" applyBorder="1" applyAlignment="1">
      <alignment horizontal="justify" vertical="center" wrapText="1"/>
    </xf>
    <xf numFmtId="164" fontId="20" fillId="4" borderId="2" xfId="1" applyNumberFormat="1" applyFont="1" applyFill="1" applyBorder="1" applyAlignment="1">
      <alignment vertical="center" wrapText="1"/>
    </xf>
    <xf numFmtId="0" fontId="13" fillId="3" borderId="2" xfId="0" applyFont="1" applyFill="1" applyBorder="1" applyAlignment="1">
      <alignment horizontal="center" vertical="center" wrapText="1"/>
    </xf>
    <xf numFmtId="42" fontId="4" fillId="4" borderId="2" xfId="2" applyFont="1" applyFill="1" applyBorder="1" applyAlignment="1">
      <alignment horizontal="center" vertical="center" wrapText="1"/>
    </xf>
    <xf numFmtId="0" fontId="5" fillId="9" borderId="0" xfId="0" applyFont="1" applyFill="1" applyAlignment="1">
      <alignment horizontal="center" vertical="center"/>
    </xf>
    <xf numFmtId="164" fontId="5" fillId="0" borderId="2" xfId="0" applyNumberFormat="1" applyFont="1" applyBorder="1" applyAlignment="1">
      <alignment vertical="center"/>
    </xf>
    <xf numFmtId="0" fontId="5" fillId="0" borderId="0" xfId="0" applyFont="1" applyFill="1"/>
    <xf numFmtId="0" fontId="5" fillId="2" borderId="0" xfId="0" applyFont="1" applyFill="1" applyAlignment="1">
      <alignment horizontal="center"/>
    </xf>
    <xf numFmtId="0" fontId="5" fillId="2" borderId="0" xfId="0" applyFont="1" applyFill="1" applyAlignment="1">
      <alignment horizontal="center" wrapText="1"/>
    </xf>
    <xf numFmtId="0" fontId="23" fillId="2" borderId="2" xfId="0" applyFont="1" applyFill="1" applyBorder="1" applyAlignment="1">
      <alignment vertical="center" wrapText="1"/>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24" fillId="2" borderId="0" xfId="0" applyFont="1" applyFill="1"/>
    <xf numFmtId="0" fontId="24" fillId="2" borderId="0" xfId="0" applyFont="1" applyFill="1" applyAlignment="1">
      <alignment horizontal="center" vertical="center"/>
    </xf>
    <xf numFmtId="0" fontId="6" fillId="0" borderId="0" xfId="0" applyFont="1" applyFill="1"/>
    <xf numFmtId="0" fontId="6" fillId="2" borderId="0" xfId="0" applyFont="1" applyFill="1"/>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2" xfId="0" applyFill="1" applyBorder="1" applyAlignment="1">
      <alignment vertical="center" wrapText="1"/>
    </xf>
    <xf numFmtId="0" fontId="6" fillId="2" borderId="31" xfId="0" applyFont="1" applyFill="1" applyBorder="1" applyAlignment="1">
      <alignment horizontal="center" vertical="center" wrapText="1"/>
    </xf>
    <xf numFmtId="0" fontId="0" fillId="0" borderId="0" xfId="0" applyAlignment="1">
      <alignment horizontal="center" vertical="center"/>
    </xf>
    <xf numFmtId="0" fontId="0" fillId="0" borderId="2" xfId="0" applyBorder="1" applyAlignment="1">
      <alignment horizontal="justify" vertical="center"/>
    </xf>
    <xf numFmtId="0" fontId="0" fillId="0" borderId="2" xfId="0" applyBorder="1" applyAlignment="1">
      <alignment horizontal="left" vertical="center" wrapText="1"/>
    </xf>
    <xf numFmtId="0" fontId="0" fillId="2" borderId="2" xfId="0" applyFill="1" applyBorder="1" applyAlignment="1">
      <alignment horizontal="justify" vertical="center"/>
    </xf>
    <xf numFmtId="14" fontId="0" fillId="0" borderId="2" xfId="0" applyNumberFormat="1" applyBorder="1" applyAlignment="1">
      <alignment horizontal="center" vertical="center"/>
    </xf>
    <xf numFmtId="0" fontId="0" fillId="0" borderId="2" xfId="0" applyBorder="1" applyAlignment="1">
      <alignment horizontal="justify" vertical="center" wrapText="1"/>
    </xf>
    <xf numFmtId="14" fontId="0" fillId="2" borderId="2" xfId="0" applyNumberFormat="1" applyFill="1" applyBorder="1" applyAlignment="1">
      <alignment horizontal="center" vertical="center"/>
    </xf>
    <xf numFmtId="0" fontId="25" fillId="10" borderId="2" xfId="0" applyFont="1" applyFill="1" applyBorder="1" applyAlignment="1">
      <alignment horizontal="center" vertical="center"/>
    </xf>
    <xf numFmtId="0" fontId="25" fillId="10" borderId="2"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justify" vertical="center"/>
    </xf>
    <xf numFmtId="0" fontId="0" fillId="0" borderId="23" xfId="0" applyBorder="1" applyAlignment="1">
      <alignment horizontal="left" vertical="center" wrapText="1"/>
    </xf>
    <xf numFmtId="0" fontId="0" fillId="0" borderId="23" xfId="0" applyBorder="1" applyAlignment="1">
      <alignment horizontal="justify" vertical="center" wrapText="1"/>
    </xf>
    <xf numFmtId="14" fontId="0" fillId="0" borderId="23" xfId="0" applyNumberForma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29" fillId="10" borderId="44" xfId="0" applyFont="1" applyFill="1" applyBorder="1" applyAlignment="1">
      <alignment horizontal="center" vertical="center"/>
    </xf>
    <xf numFmtId="0" fontId="29" fillId="10" borderId="42" xfId="0" applyFont="1" applyFill="1" applyBorder="1" applyAlignment="1">
      <alignment horizontal="center" vertical="center"/>
    </xf>
    <xf numFmtId="0" fontId="29" fillId="10" borderId="42" xfId="0" applyFont="1" applyFill="1" applyBorder="1" applyAlignment="1">
      <alignment horizontal="center" vertical="center" wrapText="1"/>
    </xf>
    <xf numFmtId="0" fontId="29" fillId="10" borderId="43" xfId="0" applyFont="1" applyFill="1" applyBorder="1" applyAlignment="1">
      <alignment horizontal="center" vertical="center"/>
    </xf>
    <xf numFmtId="0" fontId="2" fillId="11" borderId="23"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0" fillId="2" borderId="2" xfId="0" applyFill="1" applyBorder="1" applyAlignment="1">
      <alignment horizontal="justify" vertical="center" wrapText="1"/>
    </xf>
    <xf numFmtId="0" fontId="6" fillId="2" borderId="19"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26" fillId="2" borderId="2" xfId="0" applyFont="1" applyFill="1" applyBorder="1" applyAlignment="1">
      <alignment horizontal="justify" vertical="center" wrapText="1"/>
    </xf>
    <xf numFmtId="0" fontId="32" fillId="0" borderId="4" xfId="0" applyFont="1" applyBorder="1" applyAlignment="1">
      <alignment horizontal="justify" vertical="center"/>
    </xf>
    <xf numFmtId="0" fontId="32" fillId="0" borderId="4" xfId="0" applyFont="1" applyBorder="1" applyAlignment="1">
      <alignment horizontal="center" vertical="center" wrapText="1"/>
    </xf>
    <xf numFmtId="0" fontId="32" fillId="2" borderId="4" xfId="0" applyFont="1" applyFill="1" applyBorder="1" applyAlignment="1">
      <alignment horizontal="justify" vertical="center"/>
    </xf>
    <xf numFmtId="14" fontId="32" fillId="0" borderId="39" xfId="0" applyNumberFormat="1" applyFont="1" applyBorder="1" applyAlignment="1">
      <alignment horizontal="center" vertical="center"/>
    </xf>
    <xf numFmtId="0" fontId="32" fillId="2" borderId="4" xfId="0" applyFont="1" applyFill="1" applyBorder="1" applyAlignment="1">
      <alignment horizontal="justify" vertical="center" wrapText="1"/>
    </xf>
    <xf numFmtId="14" fontId="32" fillId="0" borderId="4" xfId="0" applyNumberFormat="1" applyFont="1" applyBorder="1" applyAlignment="1">
      <alignment horizontal="center" vertical="center"/>
    </xf>
    <xf numFmtId="0" fontId="32" fillId="0" borderId="2" xfId="0" applyFont="1" applyBorder="1" applyAlignment="1">
      <alignment horizontal="justify" vertical="center"/>
    </xf>
    <xf numFmtId="0" fontId="0" fillId="0" borderId="2" xfId="0" applyBorder="1" applyAlignment="1">
      <alignment horizontal="center" vertical="center" wrapText="1"/>
    </xf>
    <xf numFmtId="0" fontId="4" fillId="2" borderId="49" xfId="0" applyFont="1" applyFill="1" applyBorder="1" applyAlignment="1">
      <alignment horizontal="center" vertical="center"/>
    </xf>
    <xf numFmtId="3" fontId="4" fillId="2" borderId="54" xfId="0" applyNumberFormat="1" applyFont="1" applyFill="1" applyBorder="1" applyAlignment="1">
      <alignment horizontal="center" vertical="center"/>
    </xf>
    <xf numFmtId="165" fontId="4" fillId="2" borderId="54" xfId="0" applyNumberFormat="1" applyFont="1" applyFill="1" applyBorder="1" applyAlignment="1">
      <alignment horizontal="center" vertical="center"/>
    </xf>
    <xf numFmtId="14" fontId="0" fillId="0" borderId="2" xfId="0" applyNumberFormat="1" applyBorder="1" applyAlignment="1">
      <alignment horizontal="center" vertical="center" wrapText="1"/>
    </xf>
    <xf numFmtId="0" fontId="6" fillId="2" borderId="2" xfId="0" applyFont="1" applyFill="1" applyBorder="1" applyAlignment="1">
      <alignment vertical="center" wrapText="1"/>
    </xf>
    <xf numFmtId="41" fontId="6" fillId="2" borderId="2" xfId="12" applyFont="1" applyFill="1" applyBorder="1" applyAlignment="1">
      <alignment horizontal="justify" vertical="center" wrapText="1"/>
    </xf>
    <xf numFmtId="9" fontId="6" fillId="2" borderId="2" xfId="11" applyFont="1" applyFill="1" applyBorder="1" applyAlignment="1">
      <alignment horizontal="justify"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justify" vertical="center" wrapText="1"/>
    </xf>
    <xf numFmtId="0" fontId="6" fillId="2" borderId="2" xfId="0" applyFont="1" applyFill="1" applyBorder="1" applyAlignment="1">
      <alignment horizontal="justify" vertical="center" wrapText="1"/>
    </xf>
    <xf numFmtId="0" fontId="6" fillId="2" borderId="3" xfId="0" applyFont="1" applyFill="1" applyBorder="1" applyAlignment="1">
      <alignment horizontal="justify" vertical="center" wrapText="1"/>
    </xf>
    <xf numFmtId="0" fontId="6" fillId="2" borderId="23" xfId="0" applyFont="1" applyFill="1" applyBorder="1" applyAlignment="1">
      <alignment horizontal="center" vertical="center" wrapText="1"/>
    </xf>
    <xf numFmtId="0" fontId="6" fillId="2" borderId="18" xfId="0" applyFont="1" applyFill="1" applyBorder="1" applyAlignment="1">
      <alignment horizontal="justify" vertical="center" wrapText="1"/>
    </xf>
    <xf numFmtId="17" fontId="6" fillId="2" borderId="20" xfId="0" applyNumberFormat="1" applyFont="1" applyFill="1" applyBorder="1" applyAlignment="1">
      <alignment horizontal="center" vertical="center" wrapText="1"/>
    </xf>
    <xf numFmtId="3" fontId="6" fillId="2" borderId="2" xfId="0" applyNumberFormat="1" applyFont="1" applyFill="1" applyBorder="1" applyAlignment="1">
      <alignment horizontal="center" vertical="center" wrapText="1"/>
    </xf>
    <xf numFmtId="0" fontId="5" fillId="2" borderId="2" xfId="0" applyFont="1" applyFill="1" applyBorder="1" applyAlignment="1">
      <alignment horizontal="justify" vertical="center" wrapText="1"/>
    </xf>
    <xf numFmtId="0" fontId="5" fillId="2" borderId="3" xfId="0" applyFont="1" applyFill="1" applyBorder="1" applyAlignment="1">
      <alignment horizontal="justify"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3" fontId="6" fillId="2" borderId="4" xfId="0" applyNumberFormat="1" applyFont="1" applyFill="1" applyBorder="1" applyAlignment="1">
      <alignment horizontal="center" vertical="center" wrapText="1"/>
    </xf>
    <xf numFmtId="3" fontId="6" fillId="2" borderId="3" xfId="0" applyNumberFormat="1" applyFont="1" applyFill="1" applyBorder="1" applyAlignment="1">
      <alignment horizontal="center" vertical="center" wrapText="1"/>
    </xf>
    <xf numFmtId="0" fontId="6" fillId="2" borderId="23" xfId="0" applyFont="1" applyFill="1" applyBorder="1" applyAlignment="1">
      <alignment horizontal="justify" vertical="center" wrapText="1"/>
    </xf>
    <xf numFmtId="0" fontId="5" fillId="2" borderId="18" xfId="0" applyFont="1" applyFill="1" applyBorder="1" applyAlignment="1">
      <alignment horizontal="center" vertical="center" wrapText="1"/>
    </xf>
    <xf numFmtId="3" fontId="6" fillId="2" borderId="18" xfId="0" applyNumberFormat="1" applyFont="1" applyFill="1" applyBorder="1" applyAlignment="1">
      <alignment horizontal="center" vertical="center" wrapText="1"/>
    </xf>
    <xf numFmtId="0" fontId="5" fillId="2" borderId="18" xfId="0" applyFont="1" applyFill="1" applyBorder="1" applyAlignment="1">
      <alignment horizontal="justify" vertical="center" wrapText="1"/>
    </xf>
    <xf numFmtId="0" fontId="6" fillId="2" borderId="18" xfId="0" applyFont="1" applyFill="1" applyBorder="1" applyAlignment="1">
      <alignment horizontal="center" vertical="center" wrapText="1"/>
    </xf>
    <xf numFmtId="0" fontId="5" fillId="0" borderId="2" xfId="0" applyFont="1" applyFill="1" applyBorder="1" applyAlignment="1">
      <alignment horizontal="justify" vertical="center" wrapText="1"/>
    </xf>
    <xf numFmtId="0" fontId="5" fillId="2" borderId="23" xfId="0" applyFont="1" applyFill="1" applyBorder="1" applyAlignment="1">
      <alignment horizontal="center" vertical="center" wrapText="1"/>
    </xf>
    <xf numFmtId="0" fontId="5" fillId="2" borderId="23" xfId="0" applyFont="1" applyFill="1" applyBorder="1" applyAlignment="1">
      <alignment horizontal="justify" vertical="center" wrapText="1"/>
    </xf>
    <xf numFmtId="0" fontId="6" fillId="2" borderId="2" xfId="0" applyFont="1" applyFill="1" applyBorder="1" applyAlignment="1">
      <alignment horizontal="justify"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justify" vertical="center" wrapText="1"/>
    </xf>
    <xf numFmtId="0" fontId="6" fillId="2" borderId="18" xfId="0" applyFont="1" applyFill="1" applyBorder="1" applyAlignment="1">
      <alignment horizontal="justify" vertical="center" wrapText="1"/>
    </xf>
    <xf numFmtId="3" fontId="6"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22" fillId="2" borderId="10" xfId="0" applyFont="1" applyFill="1" applyBorder="1" applyAlignment="1">
      <alignment horizontal="left" wrapText="1"/>
    </xf>
    <xf numFmtId="0" fontId="22" fillId="2" borderId="11" xfId="0" applyFont="1" applyFill="1" applyBorder="1" applyAlignment="1">
      <alignment horizontal="left" wrapText="1"/>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8" fillId="2" borderId="13" xfId="0" applyFont="1" applyFill="1" applyBorder="1" applyAlignment="1">
      <alignment horizontal="justify" vertical="center" wrapText="1"/>
    </xf>
    <xf numFmtId="0" fontId="8" fillId="2" borderId="14" xfId="0" applyFont="1" applyFill="1" applyBorder="1" applyAlignment="1">
      <alignment horizontal="justify" vertical="center" wrapText="1"/>
    </xf>
    <xf numFmtId="0" fontId="8" fillId="2" borderId="15" xfId="0" applyFont="1" applyFill="1" applyBorder="1" applyAlignment="1">
      <alignment horizontal="justify" vertical="center" wrapText="1"/>
    </xf>
    <xf numFmtId="0" fontId="8" fillId="2" borderId="0" xfId="0" applyFont="1" applyFill="1" applyBorder="1" applyAlignment="1">
      <alignment horizontal="justify" vertical="center" wrapText="1"/>
    </xf>
    <xf numFmtId="0" fontId="7" fillId="10" borderId="0" xfId="0" applyFont="1" applyFill="1" applyBorder="1" applyAlignment="1">
      <alignment horizontal="center" vertical="center"/>
    </xf>
    <xf numFmtId="0" fontId="8" fillId="2" borderId="2" xfId="0" applyFont="1" applyFill="1" applyBorder="1" applyAlignment="1">
      <alignment horizontal="justify" vertical="center" wrapText="1"/>
    </xf>
    <xf numFmtId="0" fontId="13" fillId="3" borderId="2" xfId="0" applyFont="1" applyFill="1" applyBorder="1" applyAlignment="1">
      <alignment horizontal="center" vertical="center"/>
    </xf>
    <xf numFmtId="0" fontId="10" fillId="3" borderId="2" xfId="0" applyFont="1" applyFill="1" applyBorder="1" applyAlignment="1">
      <alignment horizontal="left" vertical="center" wrapText="1"/>
    </xf>
    <xf numFmtId="0" fontId="9" fillId="0" borderId="2" xfId="0" applyFont="1" applyBorder="1" applyAlignment="1">
      <alignment horizontal="center" vertical="center"/>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10" fillId="3" borderId="15" xfId="0" applyFont="1" applyFill="1" applyBorder="1" applyAlignment="1">
      <alignment horizontal="left" vertical="center" wrapText="1"/>
    </xf>
    <xf numFmtId="164" fontId="5" fillId="4" borderId="3" xfId="1" applyNumberFormat="1" applyFont="1" applyFill="1" applyBorder="1" applyAlignment="1">
      <alignment horizontal="center" vertical="center"/>
    </xf>
    <xf numFmtId="164" fontId="5" fillId="4" borderId="16" xfId="1" applyNumberFormat="1" applyFont="1" applyFill="1" applyBorder="1" applyAlignment="1">
      <alignment horizontal="center" vertical="center"/>
    </xf>
    <xf numFmtId="164" fontId="5" fillId="4" borderId="4" xfId="1" applyNumberFormat="1" applyFont="1" applyFill="1" applyBorder="1" applyAlignment="1">
      <alignment horizontal="center" vertical="center"/>
    </xf>
    <xf numFmtId="164" fontId="5" fillId="2" borderId="3" xfId="1" applyNumberFormat="1" applyFont="1" applyFill="1" applyBorder="1" applyAlignment="1">
      <alignment horizontal="center" vertical="center"/>
    </xf>
    <xf numFmtId="164" fontId="5" fillId="2" borderId="16" xfId="1" applyNumberFormat="1" applyFont="1" applyFill="1" applyBorder="1" applyAlignment="1">
      <alignment horizontal="center" vertical="center"/>
    </xf>
    <xf numFmtId="164" fontId="5" fillId="2" borderId="4" xfId="1" applyNumberFormat="1" applyFont="1" applyFill="1" applyBorder="1" applyAlignment="1">
      <alignment horizontal="center" vertical="center"/>
    </xf>
    <xf numFmtId="164" fontId="4" fillId="2" borderId="3" xfId="1" applyNumberFormat="1" applyFont="1" applyFill="1" applyBorder="1" applyAlignment="1">
      <alignment horizontal="center" vertical="center"/>
    </xf>
    <xf numFmtId="164" fontId="4" fillId="2" borderId="16" xfId="1" applyNumberFormat="1" applyFont="1" applyFill="1" applyBorder="1" applyAlignment="1">
      <alignment horizontal="center" vertical="center"/>
    </xf>
    <xf numFmtId="164" fontId="4" fillId="2" borderId="4" xfId="1" applyNumberFormat="1" applyFont="1" applyFill="1" applyBorder="1" applyAlignment="1">
      <alignment horizontal="center" vertical="center"/>
    </xf>
    <xf numFmtId="0" fontId="14" fillId="0" borderId="3" xfId="0" applyFont="1" applyFill="1" applyBorder="1" applyAlignment="1">
      <alignment horizontal="justify" vertical="center" wrapText="1"/>
    </xf>
    <xf numFmtId="0" fontId="14" fillId="0" borderId="16" xfId="0" applyFont="1" applyFill="1" applyBorder="1" applyAlignment="1">
      <alignment horizontal="justify" vertical="center" wrapText="1"/>
    </xf>
    <xf numFmtId="0" fontId="14" fillId="0" borderId="4" xfId="0" applyFont="1" applyFill="1" applyBorder="1" applyAlignment="1">
      <alignment horizontal="justify" vertical="center" wrapText="1"/>
    </xf>
    <xf numFmtId="164" fontId="6" fillId="0" borderId="3" xfId="1" applyNumberFormat="1" applyFont="1" applyFill="1" applyBorder="1" applyAlignment="1">
      <alignment horizontal="center" vertical="center"/>
    </xf>
    <xf numFmtId="164" fontId="6" fillId="0" borderId="16" xfId="1" applyNumberFormat="1" applyFont="1" applyFill="1" applyBorder="1" applyAlignment="1">
      <alignment horizontal="center" vertical="center"/>
    </xf>
    <xf numFmtId="164" fontId="6" fillId="0" borderId="4" xfId="1" applyNumberFormat="1" applyFont="1" applyFill="1" applyBorder="1" applyAlignment="1">
      <alignment horizontal="center" vertical="center"/>
    </xf>
    <xf numFmtId="0" fontId="5" fillId="8" borderId="1" xfId="0" applyFont="1" applyFill="1" applyBorder="1" applyAlignment="1">
      <alignment horizontal="center" vertical="center"/>
    </xf>
    <xf numFmtId="0" fontId="5" fillId="6" borderId="1" xfId="0" applyFont="1" applyFill="1" applyBorder="1" applyAlignment="1">
      <alignment horizontal="center" vertical="center"/>
    </xf>
    <xf numFmtId="0" fontId="5" fillId="7" borderId="1" xfId="0" applyFont="1" applyFill="1" applyBorder="1" applyAlignment="1">
      <alignment horizontal="center" vertical="center"/>
    </xf>
    <xf numFmtId="0" fontId="4" fillId="2" borderId="49"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165" fontId="6" fillId="2" borderId="4" xfId="0" applyNumberFormat="1" applyFont="1" applyFill="1" applyBorder="1" applyAlignment="1">
      <alignment horizontal="center" vertical="center" wrapText="1"/>
    </xf>
    <xf numFmtId="165" fontId="6" fillId="2" borderId="2" xfId="0" applyNumberFormat="1" applyFont="1" applyFill="1" applyBorder="1" applyAlignment="1">
      <alignment horizontal="center" vertical="center" wrapText="1"/>
    </xf>
    <xf numFmtId="165" fontId="6" fillId="2" borderId="3" xfId="0" applyNumberFormat="1" applyFont="1" applyFill="1" applyBorder="1" applyAlignment="1">
      <alignment horizontal="center" vertical="center" wrapText="1"/>
    </xf>
    <xf numFmtId="0" fontId="6" fillId="2" borderId="4" xfId="0" applyFont="1" applyFill="1" applyBorder="1" applyAlignment="1">
      <alignment horizontal="justify" vertical="center" wrapText="1"/>
    </xf>
    <xf numFmtId="0" fontId="6" fillId="2" borderId="2" xfId="0" applyFont="1" applyFill="1" applyBorder="1" applyAlignment="1">
      <alignment horizontal="justify" vertical="center" wrapText="1"/>
    </xf>
    <xf numFmtId="0" fontId="6" fillId="2" borderId="3" xfId="0" applyFont="1" applyFill="1" applyBorder="1" applyAlignment="1">
      <alignment horizontal="justify" vertical="center" wrapText="1"/>
    </xf>
    <xf numFmtId="0" fontId="6" fillId="2" borderId="27" xfId="0" applyFont="1" applyFill="1" applyBorder="1" applyAlignment="1">
      <alignment horizontal="justify" vertical="center" wrapText="1"/>
    </xf>
    <xf numFmtId="0" fontId="6" fillId="2" borderId="13" xfId="0" applyFont="1" applyFill="1" applyBorder="1" applyAlignment="1">
      <alignment horizontal="justify" vertical="center" wrapText="1"/>
    </xf>
    <xf numFmtId="0" fontId="6" fillId="2" borderId="52" xfId="0" applyFont="1" applyFill="1" applyBorder="1" applyAlignment="1">
      <alignment horizontal="justify" vertical="center" wrapText="1"/>
    </xf>
    <xf numFmtId="17" fontId="6" fillId="2" borderId="17" xfId="0" applyNumberFormat="1" applyFont="1" applyFill="1" applyBorder="1" applyAlignment="1">
      <alignment horizontal="center" vertical="center" wrapText="1"/>
    </xf>
    <xf numFmtId="17" fontId="6" fillId="2" borderId="20" xfId="0" applyNumberFormat="1" applyFont="1" applyFill="1" applyBorder="1" applyAlignment="1">
      <alignment horizontal="center" vertical="center" wrapText="1"/>
    </xf>
    <xf numFmtId="17" fontId="6" fillId="2" borderId="32" xfId="0" applyNumberFormat="1" applyFont="1" applyFill="1" applyBorder="1" applyAlignment="1">
      <alignment horizontal="center" vertical="center" wrapText="1"/>
    </xf>
    <xf numFmtId="9" fontId="6" fillId="2" borderId="18" xfId="11" applyFont="1" applyFill="1" applyBorder="1" applyAlignment="1">
      <alignment horizontal="center" vertical="center" wrapText="1"/>
    </xf>
    <xf numFmtId="9" fontId="6" fillId="2" borderId="2" xfId="11" applyFont="1" applyFill="1" applyBorder="1" applyAlignment="1">
      <alignment horizontal="center" vertical="center" wrapText="1"/>
    </xf>
    <xf numFmtId="9" fontId="6" fillId="2" borderId="3" xfId="11" applyFont="1" applyFill="1" applyBorder="1" applyAlignment="1">
      <alignment horizontal="center" vertical="center" wrapText="1"/>
    </xf>
    <xf numFmtId="0" fontId="6" fillId="2" borderId="18" xfId="0" applyFont="1" applyFill="1" applyBorder="1" applyAlignment="1">
      <alignment horizontal="justify" vertical="center" wrapText="1"/>
    </xf>
    <xf numFmtId="3" fontId="6" fillId="2" borderId="18" xfId="0" applyNumberFormat="1" applyFont="1" applyFill="1" applyBorder="1" applyAlignment="1">
      <alignment horizontal="center" vertical="center" wrapText="1"/>
    </xf>
    <xf numFmtId="3" fontId="6" fillId="2" borderId="2" xfId="0" applyNumberFormat="1" applyFont="1" applyFill="1" applyBorder="1" applyAlignment="1">
      <alignment horizontal="center" vertical="center" wrapText="1"/>
    </xf>
    <xf numFmtId="3" fontId="6" fillId="2" borderId="3" xfId="0" applyNumberFormat="1" applyFont="1" applyFill="1" applyBorder="1" applyAlignment="1">
      <alignment horizontal="center" vertical="center" wrapText="1"/>
    </xf>
    <xf numFmtId="165" fontId="6" fillId="2" borderId="18" xfId="0" applyNumberFormat="1" applyFont="1" applyFill="1" applyBorder="1" applyAlignment="1">
      <alignment horizontal="center" vertical="center" wrapText="1"/>
    </xf>
    <xf numFmtId="0" fontId="6" fillId="2" borderId="19" xfId="0" quotePrefix="1" applyFont="1" applyFill="1" applyBorder="1" applyAlignment="1">
      <alignment horizontal="justify" vertical="center" wrapText="1"/>
    </xf>
    <xf numFmtId="0" fontId="6" fillId="2" borderId="21" xfId="0" applyFont="1" applyFill="1" applyBorder="1" applyAlignment="1">
      <alignment horizontal="justify" vertical="center" wrapText="1"/>
    </xf>
    <xf numFmtId="0" fontId="6" fillId="2" borderId="40" xfId="0" applyFont="1" applyFill="1" applyBorder="1" applyAlignment="1">
      <alignment horizontal="justify" vertical="center" wrapText="1"/>
    </xf>
    <xf numFmtId="0" fontId="30" fillId="12" borderId="47" xfId="0" applyFont="1" applyFill="1" applyBorder="1" applyAlignment="1">
      <alignment horizontal="center" vertical="center" textRotation="90" wrapText="1"/>
    </xf>
    <xf numFmtId="0" fontId="6" fillId="2" borderId="25"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32" xfId="0" applyFont="1" applyFill="1" applyBorder="1" applyAlignment="1">
      <alignment horizontal="center" vertical="center" wrapText="1"/>
    </xf>
    <xf numFmtId="17" fontId="6" fillId="2" borderId="4" xfId="0" applyNumberFormat="1" applyFont="1" applyFill="1" applyBorder="1" applyAlignment="1">
      <alignment horizontal="center" vertical="center" wrapText="1"/>
    </xf>
    <xf numFmtId="3" fontId="6" fillId="2" borderId="4" xfId="0" applyNumberFormat="1" applyFont="1" applyFill="1" applyBorder="1" applyAlignment="1">
      <alignment horizontal="center" vertical="center" wrapText="1"/>
    </xf>
    <xf numFmtId="0" fontId="30" fillId="12" borderId="46" xfId="0" applyFont="1" applyFill="1" applyBorder="1" applyAlignment="1">
      <alignment horizontal="center" vertical="center" textRotation="90" wrapText="1"/>
    </xf>
    <xf numFmtId="9" fontId="5" fillId="2" borderId="2" xfId="11" applyFont="1" applyFill="1" applyBorder="1" applyAlignment="1">
      <alignment horizontal="center" vertical="center" wrapText="1"/>
    </xf>
    <xf numFmtId="9" fontId="5" fillId="2" borderId="3" xfId="11" applyFont="1" applyFill="1" applyBorder="1" applyAlignment="1">
      <alignment horizontal="center" vertical="center" wrapText="1"/>
    </xf>
    <xf numFmtId="0" fontId="6" fillId="2" borderId="18"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6" fillId="2" borderId="19" xfId="0" applyFont="1" applyFill="1" applyBorder="1" applyAlignment="1">
      <alignment horizontal="justify" vertical="center" wrapText="1"/>
    </xf>
    <xf numFmtId="0" fontId="6" fillId="2" borderId="26" xfId="0" applyFont="1" applyFill="1" applyBorder="1" applyAlignment="1">
      <alignment horizontal="justify" vertical="center" wrapText="1"/>
    </xf>
    <xf numFmtId="0" fontId="6" fillId="2" borderId="17"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23" xfId="0" applyFont="1" applyFill="1" applyBorder="1" applyAlignment="1">
      <alignment horizontal="center" vertical="center" wrapText="1"/>
    </xf>
    <xf numFmtId="0" fontId="5" fillId="2" borderId="2" xfId="0" applyFont="1" applyFill="1" applyBorder="1" applyAlignment="1">
      <alignment horizontal="justify" vertical="center" wrapText="1"/>
    </xf>
    <xf numFmtId="0" fontId="5" fillId="2" borderId="23" xfId="0" applyFont="1" applyFill="1" applyBorder="1" applyAlignment="1">
      <alignment horizontal="justify" vertical="center" wrapText="1"/>
    </xf>
    <xf numFmtId="3" fontId="5" fillId="2" borderId="2" xfId="0" applyNumberFormat="1" applyFont="1" applyFill="1" applyBorder="1" applyAlignment="1">
      <alignment horizontal="center" vertical="center" wrapText="1"/>
    </xf>
    <xf numFmtId="165" fontId="5" fillId="2" borderId="2" xfId="0" applyNumberFormat="1" applyFont="1" applyFill="1" applyBorder="1" applyAlignment="1">
      <alignment horizontal="center" vertical="center" wrapText="1"/>
    </xf>
    <xf numFmtId="0" fontId="6" fillId="2" borderId="53" xfId="0" applyFont="1" applyFill="1" applyBorder="1" applyAlignment="1">
      <alignment horizontal="center" vertical="center" wrapText="1"/>
    </xf>
    <xf numFmtId="0" fontId="6" fillId="2" borderId="23" xfId="0" applyFont="1" applyFill="1" applyBorder="1" applyAlignment="1">
      <alignment horizontal="justify" vertical="center" wrapText="1"/>
    </xf>
    <xf numFmtId="3" fontId="6" fillId="2" borderId="23" xfId="0" applyNumberFormat="1" applyFont="1" applyFill="1" applyBorder="1" applyAlignment="1">
      <alignment horizontal="center" vertical="center" wrapText="1"/>
    </xf>
    <xf numFmtId="165" fontId="6" fillId="2" borderId="23" xfId="0" applyNumberFormat="1" applyFont="1" applyFill="1" applyBorder="1" applyAlignment="1">
      <alignment horizontal="center" vertical="center" wrapText="1"/>
    </xf>
    <xf numFmtId="0" fontId="6" fillId="2" borderId="28" xfId="0" applyFont="1" applyFill="1" applyBorder="1" applyAlignment="1">
      <alignment horizontal="justify" vertical="center" wrapText="1"/>
    </xf>
    <xf numFmtId="17" fontId="6" fillId="2" borderId="22" xfId="0" applyNumberFormat="1" applyFont="1" applyFill="1" applyBorder="1" applyAlignment="1">
      <alignment horizontal="center" vertical="center" wrapText="1"/>
    </xf>
    <xf numFmtId="0" fontId="5" fillId="2" borderId="23" xfId="0" applyFont="1" applyFill="1" applyBorder="1" applyAlignment="1">
      <alignment horizontal="center" vertical="center" wrapText="1"/>
    </xf>
    <xf numFmtId="0" fontId="30" fillId="12" borderId="46" xfId="0" applyFont="1" applyFill="1" applyBorder="1" applyAlignment="1">
      <alignment horizontal="center" vertical="center" textRotation="90"/>
    </xf>
    <xf numFmtId="0" fontId="30" fillId="12" borderId="47" xfId="0" applyFont="1" applyFill="1" applyBorder="1" applyAlignment="1">
      <alignment horizontal="center" vertical="center" textRotation="90"/>
    </xf>
    <xf numFmtId="0" fontId="30" fillId="12" borderId="48" xfId="0" applyFont="1" applyFill="1" applyBorder="1" applyAlignment="1">
      <alignment horizontal="center" vertical="center" textRotation="90"/>
    </xf>
    <xf numFmtId="165" fontId="5" fillId="2" borderId="18" xfId="0" applyNumberFormat="1" applyFont="1" applyFill="1" applyBorder="1" applyAlignment="1">
      <alignment horizontal="center" vertical="center" wrapText="1"/>
    </xf>
    <xf numFmtId="165" fontId="5" fillId="2" borderId="23" xfId="0" applyNumberFormat="1" applyFont="1" applyFill="1" applyBorder="1" applyAlignment="1">
      <alignment horizontal="center" vertical="center" wrapText="1"/>
    </xf>
    <xf numFmtId="0" fontId="5" fillId="2" borderId="18" xfId="0" applyFont="1" applyFill="1" applyBorder="1" applyAlignment="1">
      <alignment horizontal="justify" vertical="center" wrapText="1"/>
    </xf>
    <xf numFmtId="0" fontId="6" fillId="2" borderId="24" xfId="0" applyFont="1" applyFill="1" applyBorder="1" applyAlignment="1">
      <alignment horizontal="justify" vertical="center" wrapText="1"/>
    </xf>
    <xf numFmtId="0" fontId="30" fillId="12" borderId="48" xfId="0" applyFont="1" applyFill="1" applyBorder="1" applyAlignment="1">
      <alignment horizontal="center" vertical="center" textRotation="90" wrapText="1"/>
    </xf>
    <xf numFmtId="17" fontId="5" fillId="2" borderId="17" xfId="0" applyNumberFormat="1" applyFont="1" applyFill="1" applyBorder="1" applyAlignment="1">
      <alignment horizontal="center" vertical="center" wrapText="1"/>
    </xf>
    <xf numFmtId="17" fontId="5" fillId="2" borderId="20" xfId="0" applyNumberFormat="1" applyFont="1" applyFill="1" applyBorder="1" applyAlignment="1">
      <alignment horizontal="center" vertical="center" wrapText="1"/>
    </xf>
    <xf numFmtId="17" fontId="5" fillId="2" borderId="22" xfId="0" applyNumberFormat="1" applyFont="1" applyFill="1" applyBorder="1" applyAlignment="1">
      <alignment horizontal="center" vertical="center" wrapText="1"/>
    </xf>
    <xf numFmtId="3" fontId="5" fillId="2" borderId="23" xfId="0" applyNumberFormat="1" applyFont="1" applyFill="1" applyBorder="1" applyAlignment="1">
      <alignment horizontal="center" vertical="center" wrapText="1"/>
    </xf>
    <xf numFmtId="9" fontId="6" fillId="2" borderId="2" xfId="11" applyNumberFormat="1" applyFont="1" applyFill="1" applyBorder="1" applyAlignment="1">
      <alignment horizontal="center" vertical="center" wrapText="1"/>
    </xf>
    <xf numFmtId="0" fontId="6" fillId="2" borderId="2" xfId="11" applyNumberFormat="1" applyFont="1" applyFill="1" applyBorder="1" applyAlignment="1">
      <alignment horizontal="center" vertical="center" wrapText="1"/>
    </xf>
    <xf numFmtId="9" fontId="5" fillId="2" borderId="23" xfId="11" applyFont="1" applyFill="1" applyBorder="1" applyAlignment="1">
      <alignment horizontal="center" vertical="center" wrapText="1"/>
    </xf>
    <xf numFmtId="9" fontId="5" fillId="2" borderId="18" xfId="11" applyFont="1" applyFill="1" applyBorder="1" applyAlignment="1">
      <alignment horizontal="center" vertical="center" wrapText="1"/>
    </xf>
    <xf numFmtId="0" fontId="5" fillId="2" borderId="18" xfId="0" applyFont="1" applyFill="1" applyBorder="1" applyAlignment="1">
      <alignment horizontal="center" vertical="center" wrapText="1"/>
    </xf>
    <xf numFmtId="165" fontId="5" fillId="2" borderId="3" xfId="0" applyNumberFormat="1" applyFont="1" applyFill="1" applyBorder="1" applyAlignment="1">
      <alignment horizontal="center" vertical="center" wrapText="1"/>
    </xf>
    <xf numFmtId="165" fontId="5" fillId="2" borderId="16" xfId="0" applyNumberFormat="1" applyFont="1" applyFill="1" applyBorder="1" applyAlignment="1">
      <alignment horizontal="center" vertical="center" wrapText="1"/>
    </xf>
    <xf numFmtId="165" fontId="5" fillId="2" borderId="4" xfId="0" applyNumberFormat="1" applyFont="1" applyFill="1" applyBorder="1" applyAlignment="1">
      <alignment horizontal="center" vertical="center" wrapText="1"/>
    </xf>
    <xf numFmtId="0" fontId="5" fillId="2" borderId="3" xfId="0" applyFont="1" applyFill="1" applyBorder="1" applyAlignment="1">
      <alignment horizontal="justify" vertical="center" wrapText="1"/>
    </xf>
    <xf numFmtId="0" fontId="5" fillId="2" borderId="16" xfId="0" applyFont="1" applyFill="1" applyBorder="1" applyAlignment="1">
      <alignment horizontal="justify" vertical="center" wrapText="1"/>
    </xf>
    <xf numFmtId="0" fontId="5" fillId="2" borderId="4" xfId="0" applyFont="1" applyFill="1" applyBorder="1" applyAlignment="1">
      <alignment horizontal="justify" vertical="center" wrapText="1"/>
    </xf>
    <xf numFmtId="0" fontId="5" fillId="2" borderId="13" xfId="0" applyFont="1" applyFill="1" applyBorder="1" applyAlignment="1">
      <alignment horizontal="justify" vertical="center" wrapText="1"/>
    </xf>
    <xf numFmtId="0" fontId="5" fillId="2" borderId="21" xfId="0" applyFont="1" applyFill="1" applyBorder="1" applyAlignment="1">
      <alignment horizontal="justify" vertical="center" wrapText="1"/>
    </xf>
    <xf numFmtId="0" fontId="5" fillId="2" borderId="24" xfId="0" applyFont="1" applyFill="1" applyBorder="1" applyAlignment="1">
      <alignment horizontal="justify" vertical="center" wrapText="1"/>
    </xf>
    <xf numFmtId="0" fontId="6" fillId="2" borderId="39" xfId="0" applyFont="1" applyFill="1" applyBorder="1" applyAlignment="1">
      <alignment horizontal="justify" vertical="center" wrapText="1"/>
    </xf>
    <xf numFmtId="0" fontId="5" fillId="2" borderId="28" xfId="0" applyFont="1" applyFill="1" applyBorder="1" applyAlignment="1">
      <alignment horizontal="justify" vertical="center" wrapText="1"/>
    </xf>
    <xf numFmtId="17" fontId="6" fillId="2" borderId="25" xfId="0" applyNumberFormat="1" applyFont="1" applyFill="1" applyBorder="1" applyAlignment="1">
      <alignment horizontal="center" vertical="center" wrapText="1"/>
    </xf>
    <xf numFmtId="17" fontId="6" fillId="2" borderId="4" xfId="0" applyNumberFormat="1" applyFont="1" applyFill="1" applyBorder="1" applyAlignment="1">
      <alignment horizontal="justify" vertical="center" wrapText="1"/>
    </xf>
    <xf numFmtId="0" fontId="5" fillId="0" borderId="18" xfId="0" applyFont="1" applyFill="1" applyBorder="1" applyAlignment="1">
      <alignment horizontal="justify" vertical="center" wrapText="1"/>
    </xf>
    <xf numFmtId="0" fontId="5" fillId="0" borderId="2" xfId="0" applyFont="1" applyFill="1" applyBorder="1" applyAlignment="1">
      <alignment horizontal="justify" vertical="center" wrapText="1"/>
    </xf>
    <xf numFmtId="0" fontId="5" fillId="0" borderId="19" xfId="0" applyFont="1" applyFill="1" applyBorder="1" applyAlignment="1">
      <alignment horizontal="justify" vertical="center" wrapText="1"/>
    </xf>
    <xf numFmtId="0" fontId="5" fillId="0" borderId="21" xfId="0" applyFont="1" applyFill="1" applyBorder="1" applyAlignment="1">
      <alignment horizontal="justify" vertical="center" wrapText="1"/>
    </xf>
    <xf numFmtId="0" fontId="5" fillId="0" borderId="18" xfId="0" applyFont="1" applyFill="1" applyBorder="1" applyAlignment="1">
      <alignment horizontal="center" vertical="center" wrapText="1"/>
    </xf>
    <xf numFmtId="0" fontId="5" fillId="0" borderId="2" xfId="0" applyFont="1" applyFill="1" applyBorder="1" applyAlignment="1">
      <alignment horizontal="center" vertical="center" wrapText="1"/>
    </xf>
    <xf numFmtId="165" fontId="5" fillId="0" borderId="18" xfId="0" applyNumberFormat="1" applyFont="1" applyFill="1" applyBorder="1" applyAlignment="1">
      <alignment horizontal="center" vertical="center" wrapText="1"/>
    </xf>
    <xf numFmtId="165" fontId="5" fillId="0" borderId="2" xfId="0" applyNumberFormat="1" applyFont="1" applyFill="1" applyBorder="1" applyAlignment="1">
      <alignment horizontal="center" vertical="center" wrapText="1"/>
    </xf>
    <xf numFmtId="0" fontId="5" fillId="2" borderId="26" xfId="0" applyFont="1" applyFill="1" applyBorder="1" applyAlignment="1">
      <alignment horizontal="justify" vertical="center" wrapText="1"/>
    </xf>
    <xf numFmtId="9" fontId="5" fillId="0" borderId="18" xfId="11" applyFont="1" applyFill="1" applyBorder="1" applyAlignment="1">
      <alignment horizontal="center" vertical="center" wrapText="1"/>
    </xf>
    <xf numFmtId="9" fontId="5" fillId="0" borderId="2" xfId="11" applyFont="1" applyFill="1" applyBorder="1" applyAlignment="1">
      <alignment horizontal="center" vertical="center" wrapText="1"/>
    </xf>
    <xf numFmtId="0" fontId="6" fillId="2" borderId="16" xfId="0" applyFont="1" applyFill="1" applyBorder="1" applyAlignment="1">
      <alignment horizontal="justify" vertical="center" wrapText="1"/>
    </xf>
    <xf numFmtId="17" fontId="6" fillId="2" borderId="2" xfId="0" applyNumberFormat="1" applyFont="1" applyFill="1" applyBorder="1" applyAlignment="1">
      <alignment horizontal="center" vertical="center" wrapText="1"/>
    </xf>
    <xf numFmtId="0" fontId="3" fillId="10" borderId="17" xfId="0" applyFont="1" applyFill="1" applyBorder="1" applyAlignment="1">
      <alignment horizontal="center" vertical="center" textRotation="90"/>
    </xf>
    <xf numFmtId="0" fontId="3" fillId="10" borderId="22" xfId="0" applyFont="1" applyFill="1" applyBorder="1" applyAlignment="1">
      <alignment horizontal="center" vertical="center" textRotation="90"/>
    </xf>
    <xf numFmtId="14" fontId="6" fillId="2" borderId="2" xfId="0" applyNumberFormat="1" applyFont="1" applyFill="1" applyBorder="1" applyAlignment="1">
      <alignment horizontal="center" vertical="center" wrapText="1"/>
    </xf>
    <xf numFmtId="0" fontId="5" fillId="2" borderId="5" xfId="0" applyFont="1" applyFill="1" applyBorder="1" applyAlignment="1">
      <alignment horizontal="center"/>
    </xf>
    <xf numFmtId="0" fontId="5" fillId="2" borderId="6" xfId="0" applyFont="1" applyFill="1" applyBorder="1" applyAlignment="1">
      <alignment horizontal="center"/>
    </xf>
    <xf numFmtId="0" fontId="5" fillId="2" borderId="7" xfId="0" applyFont="1" applyFill="1" applyBorder="1" applyAlignment="1">
      <alignment horizontal="center"/>
    </xf>
    <xf numFmtId="0" fontId="5" fillId="2" borderId="8" xfId="0" applyFont="1" applyFill="1" applyBorder="1" applyAlignment="1">
      <alignment horizontal="center"/>
    </xf>
    <xf numFmtId="0" fontId="5" fillId="2" borderId="0" xfId="0" applyFont="1" applyFill="1" applyBorder="1" applyAlignment="1">
      <alignment horizontal="center"/>
    </xf>
    <xf numFmtId="0" fontId="5" fillId="2" borderId="9" xfId="0" applyFont="1" applyFill="1" applyBorder="1" applyAlignment="1">
      <alignment horizontal="center"/>
    </xf>
    <xf numFmtId="0" fontId="5" fillId="2" borderId="10" xfId="0" applyFont="1" applyFill="1" applyBorder="1" applyAlignment="1">
      <alignment horizontal="center"/>
    </xf>
    <xf numFmtId="0" fontId="5" fillId="2" borderId="11" xfId="0" applyFont="1" applyFill="1" applyBorder="1" applyAlignment="1">
      <alignment horizontal="center"/>
    </xf>
    <xf numFmtId="0" fontId="5" fillId="2" borderId="12" xfId="0" applyFont="1" applyFill="1" applyBorder="1" applyAlignment="1">
      <alignment horizontal="center"/>
    </xf>
    <xf numFmtId="0" fontId="7" fillId="10" borderId="49" xfId="0" applyFont="1" applyFill="1" applyBorder="1" applyAlignment="1">
      <alignment horizontal="center" vertical="center"/>
    </xf>
    <xf numFmtId="0" fontId="7" fillId="10" borderId="50" xfId="0" applyFont="1" applyFill="1" applyBorder="1" applyAlignment="1">
      <alignment horizontal="center" vertical="center"/>
    </xf>
    <xf numFmtId="0" fontId="7" fillId="10" borderId="51" xfId="0" applyFont="1" applyFill="1" applyBorder="1" applyAlignment="1">
      <alignment horizontal="center" vertical="center"/>
    </xf>
    <xf numFmtId="0" fontId="6" fillId="2" borderId="36"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3" fillId="10" borderId="18"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6" xfId="0" applyFont="1" applyFill="1" applyBorder="1" applyAlignment="1">
      <alignment horizontal="center" vertical="center" wrapText="1"/>
    </xf>
    <xf numFmtId="0" fontId="3" fillId="10" borderId="41" xfId="0" applyFont="1" applyFill="1" applyBorder="1" applyAlignment="1">
      <alignment horizontal="center" vertical="center" wrapText="1"/>
    </xf>
    <xf numFmtId="0" fontId="3" fillId="10" borderId="33" xfId="0" applyFont="1" applyFill="1" applyBorder="1" applyAlignment="1">
      <alignment horizontal="center" vertical="center" wrapText="1"/>
    </xf>
    <xf numFmtId="3" fontId="5" fillId="2" borderId="18" xfId="0" applyNumberFormat="1" applyFont="1" applyFill="1" applyBorder="1" applyAlignment="1">
      <alignment horizontal="center" vertical="center" wrapText="1"/>
    </xf>
    <xf numFmtId="0" fontId="27" fillId="0" borderId="33"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23" xfId="0" applyFont="1" applyBorder="1" applyAlignment="1">
      <alignment horizontal="center" vertical="center" wrapText="1"/>
    </xf>
    <xf numFmtId="0" fontId="3" fillId="10" borderId="17" xfId="0" applyFont="1" applyFill="1" applyBorder="1" applyAlignment="1">
      <alignment horizontal="center" vertical="center" wrapText="1"/>
    </xf>
    <xf numFmtId="0" fontId="3" fillId="10" borderId="22" xfId="0" applyFont="1" applyFill="1" applyBorder="1" applyAlignment="1">
      <alignment horizontal="center" vertical="center" wrapText="1"/>
    </xf>
    <xf numFmtId="0" fontId="2" fillId="11" borderId="19" xfId="0" applyFont="1" applyFill="1" applyBorder="1" applyAlignment="1">
      <alignment horizontal="center" vertical="center" wrapText="1"/>
    </xf>
    <xf numFmtId="0" fontId="2" fillId="11" borderId="24" xfId="0" applyFont="1" applyFill="1" applyBorder="1" applyAlignment="1">
      <alignment horizontal="center" vertical="center" wrapText="1"/>
    </xf>
    <xf numFmtId="0" fontId="5" fillId="2" borderId="40" xfId="0" applyFont="1" applyFill="1" applyBorder="1" applyAlignment="1">
      <alignment horizontal="justify" vertical="center" wrapText="1"/>
    </xf>
    <xf numFmtId="0" fontId="2" fillId="11" borderId="17" xfId="0" applyFont="1" applyFill="1" applyBorder="1" applyAlignment="1">
      <alignment horizontal="center" vertical="center" wrapText="1"/>
    </xf>
    <xf numFmtId="0" fontId="2" fillId="11" borderId="22" xfId="0" applyFont="1" applyFill="1" applyBorder="1" applyAlignment="1">
      <alignment horizontal="center" vertical="center" wrapText="1"/>
    </xf>
    <xf numFmtId="0" fontId="3" fillId="10" borderId="28" xfId="0" applyFont="1" applyFill="1" applyBorder="1" applyAlignment="1">
      <alignment horizontal="center" vertical="center" wrapText="1"/>
    </xf>
    <xf numFmtId="0" fontId="2" fillId="11" borderId="18" xfId="0" applyFont="1" applyFill="1" applyBorder="1" applyAlignment="1">
      <alignment horizontal="center" vertical="center" wrapText="1"/>
    </xf>
    <xf numFmtId="0" fontId="2" fillId="11" borderId="23" xfId="0" applyFont="1" applyFill="1" applyBorder="1" applyAlignment="1">
      <alignment horizontal="center" vertical="center" wrapText="1"/>
    </xf>
    <xf numFmtId="3" fontId="6" fillId="2" borderId="16" xfId="0" applyNumberFormat="1" applyFont="1" applyFill="1" applyBorder="1" applyAlignment="1">
      <alignment horizontal="center" vertical="center" wrapText="1"/>
    </xf>
    <xf numFmtId="164" fontId="23" fillId="11" borderId="45" xfId="1" applyNumberFormat="1" applyFont="1" applyFill="1" applyBorder="1" applyAlignment="1">
      <alignment horizontal="center" vertical="center"/>
    </xf>
    <xf numFmtId="164" fontId="23" fillId="11" borderId="36" xfId="1" applyNumberFormat="1" applyFont="1" applyFill="1" applyBorder="1" applyAlignment="1">
      <alignment horizontal="center" vertical="center"/>
    </xf>
    <xf numFmtId="164" fontId="23" fillId="11" borderId="37" xfId="1" applyNumberFormat="1" applyFont="1" applyFill="1" applyBorder="1" applyAlignment="1">
      <alignment horizontal="center" vertical="center"/>
    </xf>
    <xf numFmtId="165" fontId="6" fillId="0" borderId="2" xfId="0" applyNumberFormat="1" applyFont="1" applyFill="1" applyBorder="1" applyAlignment="1">
      <alignment horizontal="center" vertical="center" wrapText="1"/>
    </xf>
    <xf numFmtId="165" fontId="6" fillId="2" borderId="16" xfId="0" applyNumberFormat="1" applyFont="1" applyFill="1" applyBorder="1" applyAlignment="1">
      <alignment horizontal="center" vertical="center" wrapText="1"/>
    </xf>
    <xf numFmtId="0" fontId="5" fillId="2" borderId="52" xfId="0" applyFont="1" applyFill="1" applyBorder="1" applyAlignment="1">
      <alignment horizontal="justify" vertical="center" wrapText="1"/>
    </xf>
    <xf numFmtId="0" fontId="5" fillId="2" borderId="55" xfId="0" applyFont="1" applyFill="1" applyBorder="1" applyAlignment="1">
      <alignment horizontal="justify" vertical="center" wrapText="1"/>
    </xf>
    <xf numFmtId="0" fontId="5" fillId="2" borderId="27" xfId="0" applyFont="1" applyFill="1" applyBorder="1" applyAlignment="1">
      <alignment horizontal="justify" vertical="center" wrapText="1"/>
    </xf>
    <xf numFmtId="17" fontId="5" fillId="2" borderId="32" xfId="0" applyNumberFormat="1" applyFont="1" applyFill="1" applyBorder="1" applyAlignment="1">
      <alignment horizontal="center" vertical="center" wrapText="1"/>
    </xf>
    <xf numFmtId="17" fontId="5" fillId="2" borderId="35" xfId="0" applyNumberFormat="1" applyFont="1" applyFill="1" applyBorder="1" applyAlignment="1">
      <alignment horizontal="center" vertical="center" wrapText="1"/>
    </xf>
    <xf numFmtId="17" fontId="5" fillId="2" borderId="25" xfId="0" applyNumberFormat="1" applyFont="1" applyFill="1" applyBorder="1" applyAlignment="1">
      <alignment horizontal="center" vertical="center" wrapText="1"/>
    </xf>
    <xf numFmtId="9" fontId="6" fillId="2" borderId="23" xfId="11" applyFont="1" applyFill="1" applyBorder="1" applyAlignment="1">
      <alignment horizontal="center" vertical="center" wrapText="1"/>
    </xf>
    <xf numFmtId="3" fontId="5" fillId="2" borderId="3" xfId="0" applyNumberFormat="1" applyFont="1" applyFill="1" applyBorder="1" applyAlignment="1">
      <alignment horizontal="center" vertical="center" wrapText="1"/>
    </xf>
    <xf numFmtId="3" fontId="5" fillId="2" borderId="16" xfId="0" applyNumberFormat="1" applyFont="1" applyFill="1" applyBorder="1" applyAlignment="1">
      <alignment horizontal="center" vertical="center" wrapText="1"/>
    </xf>
    <xf numFmtId="3" fontId="5" fillId="2" borderId="4" xfId="0" applyNumberFormat="1" applyFont="1" applyFill="1" applyBorder="1" applyAlignment="1">
      <alignment horizontal="center" vertical="center" wrapText="1"/>
    </xf>
    <xf numFmtId="9" fontId="5" fillId="2" borderId="16" xfId="11" applyFont="1" applyFill="1" applyBorder="1" applyAlignment="1">
      <alignment horizontal="center" vertical="center" wrapText="1"/>
    </xf>
    <xf numFmtId="9" fontId="5" fillId="2" borderId="4" xfId="11" applyFont="1" applyFill="1" applyBorder="1" applyAlignment="1">
      <alignment horizontal="center" vertical="center" wrapText="1"/>
    </xf>
    <xf numFmtId="14" fontId="6" fillId="2" borderId="32" xfId="0" applyNumberFormat="1" applyFont="1" applyFill="1" applyBorder="1" applyAlignment="1">
      <alignment horizontal="center" vertical="center" wrapText="1"/>
    </xf>
    <xf numFmtId="14" fontId="6" fillId="2" borderId="35" xfId="0" applyNumberFormat="1" applyFont="1" applyFill="1" applyBorder="1" applyAlignment="1">
      <alignment horizontal="center" vertical="center" wrapText="1"/>
    </xf>
    <xf numFmtId="14" fontId="6" fillId="2" borderId="38" xfId="0" applyNumberFormat="1" applyFont="1" applyFill="1" applyBorder="1" applyAlignment="1">
      <alignment horizontal="center" vertical="center" wrapText="1"/>
    </xf>
    <xf numFmtId="1" fontId="6" fillId="2" borderId="2" xfId="11" applyNumberFormat="1"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6" fillId="2" borderId="4" xfId="0" applyFont="1" applyFill="1" applyBorder="1" applyAlignment="1">
      <alignment horizontal="left" vertical="center" wrapText="1"/>
    </xf>
    <xf numFmtId="17" fontId="6" fillId="2" borderId="2" xfId="0" applyNumberFormat="1" applyFont="1" applyFill="1" applyBorder="1" applyAlignment="1">
      <alignment horizontal="justify" vertical="center" wrapText="1"/>
    </xf>
    <xf numFmtId="17" fontId="6" fillId="2" borderId="35" xfId="0" applyNumberFormat="1"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28" fillId="0" borderId="17" xfId="0" applyFont="1" applyBorder="1" applyAlignment="1">
      <alignment horizontal="center" vertical="center"/>
    </xf>
    <xf numFmtId="0" fontId="28" fillId="0" borderId="18" xfId="0" applyFont="1" applyBorder="1" applyAlignment="1">
      <alignment horizontal="center" vertical="center"/>
    </xf>
    <xf numFmtId="0" fontId="28" fillId="0" borderId="20" xfId="0" applyFont="1" applyBorder="1" applyAlignment="1">
      <alignment horizontal="center" vertical="center"/>
    </xf>
    <xf numFmtId="0" fontId="28" fillId="0" borderId="2" xfId="0" applyFont="1" applyBorder="1" applyAlignment="1">
      <alignment horizontal="center" vertical="center"/>
    </xf>
    <xf numFmtId="0" fontId="28" fillId="0" borderId="22" xfId="0" applyFont="1" applyBorder="1" applyAlignment="1">
      <alignment horizontal="center" vertical="center"/>
    </xf>
    <xf numFmtId="0" fontId="28" fillId="0" borderId="23" xfId="0" applyFont="1" applyBorder="1" applyAlignment="1">
      <alignment horizontal="center" vertical="center"/>
    </xf>
    <xf numFmtId="0" fontId="7" fillId="10" borderId="2" xfId="0" applyFont="1" applyFill="1" applyBorder="1" applyAlignment="1">
      <alignment horizontal="center" vertical="center" wrapText="1"/>
    </xf>
    <xf numFmtId="0" fontId="33" fillId="13" borderId="2" xfId="0" applyFont="1" applyFill="1" applyBorder="1" applyAlignment="1">
      <alignment horizontal="justify" vertical="center" wrapText="1"/>
    </xf>
    <xf numFmtId="0" fontId="33" fillId="13" borderId="2" xfId="0" applyFont="1" applyFill="1" applyBorder="1" applyAlignment="1">
      <alignment horizontal="center" vertical="center" wrapText="1"/>
    </xf>
    <xf numFmtId="17" fontId="33" fillId="13" borderId="2" xfId="0" applyNumberFormat="1" applyFont="1" applyFill="1" applyBorder="1" applyAlignment="1">
      <alignment horizontal="center" vertical="center" wrapText="1"/>
    </xf>
    <xf numFmtId="3" fontId="33" fillId="13" borderId="2" xfId="0" applyNumberFormat="1" applyFont="1" applyFill="1" applyBorder="1" applyAlignment="1">
      <alignment horizontal="center" vertical="center" wrapText="1"/>
    </xf>
    <xf numFmtId="0" fontId="33" fillId="13" borderId="4" xfId="0" applyFont="1" applyFill="1" applyBorder="1" applyAlignment="1">
      <alignment horizontal="center" vertical="center" wrapText="1"/>
    </xf>
    <xf numFmtId="0" fontId="33" fillId="13" borderId="4" xfId="0" applyFont="1" applyFill="1" applyBorder="1" applyAlignment="1">
      <alignment horizontal="justify" vertical="center" wrapText="1"/>
    </xf>
    <xf numFmtId="166" fontId="33" fillId="13" borderId="2" xfId="0" applyNumberFormat="1" applyFont="1" applyFill="1" applyBorder="1" applyAlignment="1">
      <alignment horizontal="center" vertical="center" wrapText="1"/>
    </xf>
    <xf numFmtId="0" fontId="33" fillId="13" borderId="13" xfId="0" applyFont="1" applyFill="1" applyBorder="1" applyAlignment="1">
      <alignment horizontal="justify" vertical="center" wrapText="1"/>
    </xf>
    <xf numFmtId="17" fontId="33" fillId="13" borderId="20" xfId="0" applyNumberFormat="1" applyFont="1" applyFill="1" applyBorder="1" applyAlignment="1">
      <alignment horizontal="center" vertical="center" wrapText="1"/>
    </xf>
    <xf numFmtId="0" fontId="34" fillId="13" borderId="2" xfId="0" applyFont="1" applyFill="1" applyBorder="1" applyAlignment="1">
      <alignment vertical="center" wrapText="1"/>
    </xf>
    <xf numFmtId="0" fontId="33" fillId="13" borderId="2" xfId="0" applyFont="1" applyFill="1" applyBorder="1" applyAlignment="1">
      <alignment horizontal="center" vertical="center" wrapText="1"/>
    </xf>
    <xf numFmtId="0" fontId="33" fillId="13" borderId="3" xfId="0" applyFont="1" applyFill="1" applyBorder="1" applyAlignment="1">
      <alignment horizontal="center" vertical="center" wrapText="1"/>
    </xf>
    <xf numFmtId="0" fontId="33" fillId="13" borderId="21" xfId="0" applyFont="1" applyFill="1" applyBorder="1" applyAlignment="1">
      <alignment horizontal="justify" vertical="center" wrapText="1"/>
    </xf>
    <xf numFmtId="0" fontId="34" fillId="13" borderId="2" xfId="0" applyFont="1" applyFill="1" applyBorder="1" applyAlignment="1">
      <alignment horizontal="justify" vertical="center" wrapText="1"/>
    </xf>
    <xf numFmtId="0" fontId="33" fillId="13" borderId="16" xfId="0" applyFont="1" applyFill="1" applyBorder="1" applyAlignment="1">
      <alignment horizontal="center" vertical="center" wrapText="1"/>
    </xf>
    <xf numFmtId="0" fontId="33" fillId="13" borderId="25" xfId="0" applyFont="1" applyFill="1" applyBorder="1" applyAlignment="1">
      <alignment horizontal="center" vertical="center" wrapText="1"/>
    </xf>
    <xf numFmtId="0" fontId="6" fillId="0" borderId="2" xfId="0" applyFont="1" applyFill="1" applyBorder="1" applyAlignment="1">
      <alignment horizontal="justify" vertical="center" wrapText="1"/>
    </xf>
  </cellXfs>
  <cellStyles count="13">
    <cellStyle name="Millares [0]" xfId="12" builtinId="6"/>
    <cellStyle name="Millares 2" xfId="5"/>
    <cellStyle name="Millares 2 2" xfId="6"/>
    <cellStyle name="Moneda" xfId="1" builtinId="4"/>
    <cellStyle name="Moneda [0]" xfId="2" builtinId="7"/>
    <cellStyle name="Moneda [0] 2" xfId="4"/>
    <cellStyle name="Moneda [0] 2 2" xfId="9"/>
    <cellStyle name="Moneda [0] 3" xfId="8"/>
    <cellStyle name="Moneda 2" xfId="3"/>
    <cellStyle name="Moneda 2 2" xfId="10"/>
    <cellStyle name="Moneda 3" xfId="7"/>
    <cellStyle name="Normal" xfId="0" builtinId="0"/>
    <cellStyle name="Porcentaje" xfId="11" builtinId="5"/>
  </cellStyles>
  <dxfs count="0"/>
  <tableStyles count="0" defaultTableStyle="TableStyleMedium2" defaultPivotStyle="PivotStyleLight16"/>
  <colors>
    <mruColors>
      <color rgb="FF6699FF"/>
      <color rgb="FF3366CC"/>
      <color rgb="FF3333FF"/>
      <color rgb="FFD299FF"/>
      <color rgb="FFE2ECFD"/>
      <color rgb="FFFFFFFF"/>
      <color rgb="FF00FF00"/>
      <color rgb="FF008080"/>
      <color rgb="FF0000CC"/>
      <color rgb="FF0093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9</xdr:col>
      <xdr:colOff>400050</xdr:colOff>
      <xdr:row>4</xdr:row>
      <xdr:rowOff>76200</xdr:rowOff>
    </xdr:from>
    <xdr:to>
      <xdr:col>9</xdr:col>
      <xdr:colOff>400050</xdr:colOff>
      <xdr:row>13</xdr:row>
      <xdr:rowOff>95250</xdr:rowOff>
    </xdr:to>
    <xdr:cxnSp macro="">
      <xdr:nvCxnSpPr>
        <xdr:cNvPr id="2" name="AutoShape 4">
          <a:extLst>
            <a:ext uri="{FF2B5EF4-FFF2-40B4-BE49-F238E27FC236}">
              <a16:creationId xmlns:a16="http://schemas.microsoft.com/office/drawing/2014/main" id="{00000000-0008-0000-0000-000002000000}"/>
            </a:ext>
          </a:extLst>
        </xdr:cNvPr>
        <xdr:cNvCxnSpPr>
          <a:cxnSpLocks noChangeShapeType="1"/>
        </xdr:cNvCxnSpPr>
      </xdr:nvCxnSpPr>
      <xdr:spPr bwMode="auto">
        <a:xfrm>
          <a:off x="5438775" y="847725"/>
          <a:ext cx="0" cy="1733550"/>
        </a:xfrm>
        <a:prstGeom prst="straightConnector1">
          <a:avLst/>
        </a:prstGeom>
        <a:noFill/>
        <a:ln w="9525">
          <a:solidFill>
            <a:srgbClr val="000000"/>
          </a:solidFill>
          <a:round/>
          <a:headEnd/>
          <a:tailEnd/>
        </a:ln>
      </xdr:spPr>
    </xdr:cxnSp>
    <xdr:clientData/>
  </xdr:twoCellAnchor>
  <xdr:oneCellAnchor>
    <xdr:from>
      <xdr:col>5</xdr:col>
      <xdr:colOff>695325</xdr:colOff>
      <xdr:row>43</xdr:row>
      <xdr:rowOff>133350</xdr:rowOff>
    </xdr:from>
    <xdr:ext cx="76200" cy="438150"/>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3009900" y="77247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7</xdr:col>
      <xdr:colOff>47063</xdr:colOff>
      <xdr:row>3</xdr:row>
      <xdr:rowOff>33056</xdr:rowOff>
    </xdr:from>
    <xdr:to>
      <xdr:col>9</xdr:col>
      <xdr:colOff>28015</xdr:colOff>
      <xdr:row>7</xdr:row>
      <xdr:rowOff>71156</xdr:rowOff>
    </xdr:to>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3723713" y="614081"/>
          <a:ext cx="1343027" cy="80010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3600" b="0" i="0" u="none" strike="noStrike" baseline="0">
              <a:solidFill>
                <a:sysClr val="windowText" lastClr="000000"/>
              </a:solidFill>
              <a:latin typeface="Arial Narrow" pitchFamily="34" charset="0"/>
              <a:cs typeface="Times New Roman"/>
            </a:rPr>
            <a:t>2019</a:t>
          </a:r>
        </a:p>
        <a:p>
          <a:pPr algn="l" rtl="0">
            <a:defRPr sz="1000"/>
          </a:pPr>
          <a:endParaRPr lang="en-US" sz="3600" b="0" i="0" u="none" strike="noStrike" baseline="0">
            <a:solidFill>
              <a:sysClr val="windowText" lastClr="000000"/>
            </a:solidFill>
            <a:latin typeface="Arial Narrow" pitchFamily="34" charset="0"/>
            <a:cs typeface="Times New Roman"/>
          </a:endParaRPr>
        </a:p>
      </xdr:txBody>
    </xdr:sp>
    <xdr:clientData/>
  </xdr:twoCellAnchor>
  <xdr:twoCellAnchor>
    <xdr:from>
      <xdr:col>1</xdr:col>
      <xdr:colOff>485775</xdr:colOff>
      <xdr:row>13</xdr:row>
      <xdr:rowOff>95250</xdr:rowOff>
    </xdr:from>
    <xdr:to>
      <xdr:col>9</xdr:col>
      <xdr:colOff>400050</xdr:colOff>
      <xdr:row>13</xdr:row>
      <xdr:rowOff>95250</xdr:rowOff>
    </xdr:to>
    <xdr:cxnSp macro="">
      <xdr:nvCxnSpPr>
        <xdr:cNvPr id="6" name="AutoShape 10">
          <a:extLst>
            <a:ext uri="{FF2B5EF4-FFF2-40B4-BE49-F238E27FC236}">
              <a16:creationId xmlns:a16="http://schemas.microsoft.com/office/drawing/2014/main" id="{00000000-0008-0000-0000-000006000000}"/>
            </a:ext>
          </a:extLst>
        </xdr:cNvPr>
        <xdr:cNvCxnSpPr>
          <a:cxnSpLocks noChangeShapeType="1"/>
        </xdr:cNvCxnSpPr>
      </xdr:nvCxnSpPr>
      <xdr:spPr bwMode="auto">
        <a:xfrm flipH="1">
          <a:off x="657225" y="2581275"/>
          <a:ext cx="4781550" cy="0"/>
        </a:xfrm>
        <a:prstGeom prst="straightConnector1">
          <a:avLst/>
        </a:prstGeom>
        <a:noFill/>
        <a:ln w="9525">
          <a:solidFill>
            <a:srgbClr val="000000"/>
          </a:solidFill>
          <a:round/>
          <a:headEnd/>
          <a:tailEnd/>
        </a:ln>
      </xdr:spPr>
    </xdr:cxnSp>
    <xdr:clientData/>
  </xdr:twoCellAnchor>
  <xdr:twoCellAnchor>
    <xdr:from>
      <xdr:col>1</xdr:col>
      <xdr:colOff>201706</xdr:colOff>
      <xdr:row>18</xdr:row>
      <xdr:rowOff>11206</xdr:rowOff>
    </xdr:from>
    <xdr:to>
      <xdr:col>9</xdr:col>
      <xdr:colOff>472329</xdr:colOff>
      <xdr:row>26</xdr:row>
      <xdr:rowOff>140634</xdr:rowOff>
    </xdr:to>
    <xdr:sp macro="" textlink="">
      <xdr:nvSpPr>
        <xdr:cNvPr id="7" name="Rectangle 11">
          <a:extLst>
            <a:ext uri="{FF2B5EF4-FFF2-40B4-BE49-F238E27FC236}">
              <a16:creationId xmlns:a16="http://schemas.microsoft.com/office/drawing/2014/main" id="{00000000-0008-0000-0000-000007000000}"/>
            </a:ext>
          </a:extLst>
        </xdr:cNvPr>
        <xdr:cNvSpPr>
          <a:spLocks noChangeArrowheads="1"/>
        </xdr:cNvSpPr>
      </xdr:nvSpPr>
      <xdr:spPr bwMode="auto">
        <a:xfrm>
          <a:off x="373156" y="3221131"/>
          <a:ext cx="5137898" cy="1653428"/>
        </a:xfrm>
        <a:prstGeom prst="rect">
          <a:avLst/>
        </a:prstGeom>
        <a:solidFill>
          <a:srgbClr val="3366CC"/>
        </a:solid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rgbClr val="FFFFFF"/>
            </a:solidFill>
            <a:latin typeface="Arial Narrow"/>
          </a:endParaRPr>
        </a:p>
        <a:p>
          <a:pPr algn="ctr" rtl="0">
            <a:defRPr sz="1000"/>
          </a:pPr>
          <a:r>
            <a:rPr lang="en-US" sz="2400" b="1" i="0" u="none" strike="noStrike" baseline="0">
              <a:solidFill>
                <a:srgbClr val="FFFFFF"/>
              </a:solidFill>
              <a:latin typeface="Arial Narrow"/>
            </a:rPr>
            <a:t>PLAN DE PARTICIPACIÓN CIUDADANA </a:t>
          </a:r>
        </a:p>
        <a:p>
          <a:pPr algn="ctr" rtl="0">
            <a:defRPr sz="1000"/>
          </a:pPr>
          <a:r>
            <a:rPr lang="en-US" sz="2400" b="1" i="0" u="none" strike="noStrike" baseline="0">
              <a:solidFill>
                <a:srgbClr val="FFFFFF"/>
              </a:solidFill>
              <a:latin typeface="Arial Narrow"/>
            </a:rPr>
            <a:t>Vigncia 2019</a:t>
          </a:r>
        </a:p>
        <a:p>
          <a:pPr algn="ctr" rtl="0">
            <a:defRPr sz="1000"/>
          </a:pPr>
          <a:endParaRPr lang="en-US" sz="2400" b="0" i="0" u="none" strike="noStrike" baseline="0">
            <a:solidFill>
              <a:srgbClr val="FFFFFF"/>
            </a:solidFill>
            <a:latin typeface="Arial Narrow"/>
          </a:endParaRPr>
        </a:p>
      </xdr:txBody>
    </xdr:sp>
    <xdr:clientData/>
  </xdr:twoCellAnchor>
  <xdr:twoCellAnchor>
    <xdr:from>
      <xdr:col>9</xdr:col>
      <xdr:colOff>400050</xdr:colOff>
      <xdr:row>32</xdr:row>
      <xdr:rowOff>66675</xdr:rowOff>
    </xdr:from>
    <xdr:to>
      <xdr:col>9</xdr:col>
      <xdr:colOff>400050</xdr:colOff>
      <xdr:row>42</xdr:row>
      <xdr:rowOff>104775</xdr:rowOff>
    </xdr:to>
    <xdr:cxnSp macro="">
      <xdr:nvCxnSpPr>
        <xdr:cNvPr id="8" name="AutoShape 12">
          <a:extLst>
            <a:ext uri="{FF2B5EF4-FFF2-40B4-BE49-F238E27FC236}">
              <a16:creationId xmlns:a16="http://schemas.microsoft.com/office/drawing/2014/main" id="{00000000-0008-0000-0000-000008000000}"/>
            </a:ext>
          </a:extLst>
        </xdr:cNvPr>
        <xdr:cNvCxnSpPr>
          <a:cxnSpLocks noChangeShapeType="1"/>
        </xdr:cNvCxnSpPr>
      </xdr:nvCxnSpPr>
      <xdr:spPr bwMode="auto">
        <a:xfrm>
          <a:off x="5438775" y="5753100"/>
          <a:ext cx="0" cy="1752600"/>
        </a:xfrm>
        <a:prstGeom prst="straightConnector1">
          <a:avLst/>
        </a:prstGeom>
        <a:noFill/>
        <a:ln w="9525">
          <a:solidFill>
            <a:srgbClr val="000000"/>
          </a:solidFill>
          <a:round/>
          <a:headEnd/>
          <a:tailEnd/>
        </a:ln>
      </xdr:spPr>
    </xdr:cxnSp>
    <xdr:clientData/>
  </xdr:twoCellAnchor>
  <xdr:twoCellAnchor>
    <xdr:from>
      <xdr:col>1</xdr:col>
      <xdr:colOff>485775</xdr:colOff>
      <xdr:row>29</xdr:row>
      <xdr:rowOff>43296</xdr:rowOff>
    </xdr:from>
    <xdr:to>
      <xdr:col>9</xdr:col>
      <xdr:colOff>400050</xdr:colOff>
      <xdr:row>29</xdr:row>
      <xdr:rowOff>43296</xdr:rowOff>
    </xdr:to>
    <xdr:cxnSp macro="">
      <xdr:nvCxnSpPr>
        <xdr:cNvPr id="9" name="AutoShape 13">
          <a:extLst>
            <a:ext uri="{FF2B5EF4-FFF2-40B4-BE49-F238E27FC236}">
              <a16:creationId xmlns:a16="http://schemas.microsoft.com/office/drawing/2014/main" id="{00000000-0008-0000-0000-000009000000}"/>
            </a:ext>
          </a:extLst>
        </xdr:cNvPr>
        <xdr:cNvCxnSpPr>
          <a:cxnSpLocks noChangeShapeType="1"/>
        </xdr:cNvCxnSpPr>
      </xdr:nvCxnSpPr>
      <xdr:spPr bwMode="auto">
        <a:xfrm flipH="1">
          <a:off x="658957" y="5160819"/>
          <a:ext cx="4789343" cy="0"/>
        </a:xfrm>
        <a:prstGeom prst="straightConnector1">
          <a:avLst/>
        </a:prstGeom>
        <a:noFill/>
        <a:ln w="9525">
          <a:solidFill>
            <a:srgbClr val="000000"/>
          </a:solidFill>
          <a:round/>
          <a:headEnd/>
          <a:tailEnd/>
        </a:ln>
      </xdr:spPr>
    </xdr:cxnSp>
    <xdr:clientData/>
  </xdr:twoCellAnchor>
  <xdr:twoCellAnchor>
    <xdr:from>
      <xdr:col>9</xdr:col>
      <xdr:colOff>400050</xdr:colOff>
      <xdr:row>29</xdr:row>
      <xdr:rowOff>95250</xdr:rowOff>
    </xdr:from>
    <xdr:to>
      <xdr:col>9</xdr:col>
      <xdr:colOff>400050</xdr:colOff>
      <xdr:row>42</xdr:row>
      <xdr:rowOff>104775</xdr:rowOff>
    </xdr:to>
    <xdr:cxnSp macro="">
      <xdr:nvCxnSpPr>
        <xdr:cNvPr id="10" name="AutoShape 14">
          <a:extLst>
            <a:ext uri="{FF2B5EF4-FFF2-40B4-BE49-F238E27FC236}">
              <a16:creationId xmlns:a16="http://schemas.microsoft.com/office/drawing/2014/main" id="{00000000-0008-0000-0000-00000A000000}"/>
            </a:ext>
          </a:extLst>
        </xdr:cNvPr>
        <xdr:cNvCxnSpPr>
          <a:cxnSpLocks noChangeShapeType="1"/>
        </xdr:cNvCxnSpPr>
      </xdr:nvCxnSpPr>
      <xdr:spPr bwMode="auto">
        <a:xfrm>
          <a:off x="5438775" y="5210175"/>
          <a:ext cx="0" cy="2295525"/>
        </a:xfrm>
        <a:prstGeom prst="straightConnector1">
          <a:avLst/>
        </a:prstGeom>
        <a:noFill/>
        <a:ln w="9525">
          <a:solidFill>
            <a:srgbClr val="000000"/>
          </a:solidFill>
          <a:round/>
          <a:headEnd/>
          <a:tailEnd/>
        </a:ln>
      </xdr:spPr>
    </xdr:cxnSp>
    <xdr:clientData/>
  </xdr:twoCellAnchor>
  <xdr:twoCellAnchor>
    <xdr:from>
      <xdr:col>2</xdr:col>
      <xdr:colOff>400050</xdr:colOff>
      <xdr:row>32</xdr:row>
      <xdr:rowOff>57150</xdr:rowOff>
    </xdr:from>
    <xdr:to>
      <xdr:col>8</xdr:col>
      <xdr:colOff>504825</xdr:colOff>
      <xdr:row>37</xdr:row>
      <xdr:rowOff>57150</xdr:rowOff>
    </xdr:to>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1114425" y="5743575"/>
          <a:ext cx="3667125" cy="952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a:latin typeface="Arial Narrow" panose="020B0606020202030204" pitchFamily="34" charset="0"/>
          </a:endParaRPr>
        </a:p>
        <a:p>
          <a:pPr algn="ctr"/>
          <a:r>
            <a:rPr lang="es-CO" sz="1100">
              <a:latin typeface="Arial Narrow" panose="020B0606020202030204" pitchFamily="34" charset="0"/>
            </a:rPr>
            <a:t>Versión</a:t>
          </a:r>
          <a:r>
            <a:rPr lang="es-CO" sz="1100" baseline="0">
              <a:latin typeface="Arial Narrow" panose="020B0606020202030204" pitchFamily="34" charset="0"/>
            </a:rPr>
            <a:t> 02</a:t>
          </a:r>
        </a:p>
        <a:p>
          <a:pPr algn="ctr"/>
          <a:endParaRPr lang="es-CO" sz="1100" baseline="0">
            <a:latin typeface="Arial Narrow" panose="020B0606020202030204" pitchFamily="34" charset="0"/>
          </a:endParaRPr>
        </a:p>
        <a:p>
          <a:pPr algn="ctr"/>
          <a:r>
            <a:rPr lang="es-CO" sz="1100" baseline="0">
              <a:latin typeface="Arial Narrow" panose="020B0606020202030204" pitchFamily="34" charset="0"/>
            </a:rPr>
            <a:t>31 de diciembre de 2019</a:t>
          </a:r>
          <a:endParaRPr lang="es-CO" sz="1100">
            <a:latin typeface="Arial Narrow" panose="020B0606020202030204" pitchFamily="34" charset="0"/>
          </a:endParaRPr>
        </a:p>
      </xdr:txBody>
    </xdr:sp>
    <xdr:clientData/>
  </xdr:twoCellAnchor>
  <xdr:twoCellAnchor editAs="oneCell">
    <xdr:from>
      <xdr:col>2</xdr:col>
      <xdr:colOff>309562</xdr:colOff>
      <xdr:row>40</xdr:row>
      <xdr:rowOff>134938</xdr:rowOff>
    </xdr:from>
    <xdr:to>
      <xdr:col>8</xdr:col>
      <xdr:colOff>355599</xdr:colOff>
      <xdr:row>44</xdr:row>
      <xdr:rowOff>46673</xdr:rowOff>
    </xdr:to>
    <xdr:pic>
      <xdr:nvPicPr>
        <xdr:cNvPr id="13" name="Imagen 12">
          <a:extLst>
            <a:ext uri="{FF2B5EF4-FFF2-40B4-BE49-F238E27FC236}">
              <a16:creationId xmlns:a16="http://schemas.microsoft.com/office/drawing/2014/main" id="{00000000-0008-0000-0000-00000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6937" y="7302501"/>
          <a:ext cx="3609975" cy="67373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1710534</xdr:colOff>
      <xdr:row>15</xdr:row>
      <xdr:rowOff>955677</xdr:rowOff>
    </xdr:from>
    <xdr:to>
      <xdr:col>3</xdr:col>
      <xdr:colOff>1652325</xdr:colOff>
      <xdr:row>15</xdr:row>
      <xdr:rowOff>1633010</xdr:rowOff>
    </xdr:to>
    <xdr:sp macro="" textlink="">
      <xdr:nvSpPr>
        <xdr:cNvPr id="2" name="Rectángulo 1">
          <a:extLst>
            <a:ext uri="{FF2B5EF4-FFF2-40B4-BE49-F238E27FC236}">
              <a16:creationId xmlns:a16="http://schemas.microsoft.com/office/drawing/2014/main" id="{00000000-0008-0000-0100-000002000000}"/>
            </a:ext>
          </a:extLst>
        </xdr:cNvPr>
        <xdr:cNvSpPr/>
      </xdr:nvSpPr>
      <xdr:spPr>
        <a:xfrm>
          <a:off x="4067972" y="8694740"/>
          <a:ext cx="2775478" cy="677333"/>
        </a:xfrm>
        <a:prstGeom prst="rect">
          <a:avLst/>
        </a:prstGeom>
        <a:solidFill>
          <a:schemeClr val="accent2"/>
        </a:solidFill>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r"/>
          <a:r>
            <a:rPr lang="es-CO" sz="1400" b="1">
              <a:latin typeface="Tahoma" panose="020B0604030504040204" pitchFamily="34" charset="0"/>
              <a:ea typeface="Tahoma" panose="020B0604030504040204" pitchFamily="34" charset="0"/>
              <a:cs typeface="Tahoma" panose="020B0604030504040204" pitchFamily="34" charset="0"/>
            </a:rPr>
            <a:t>Funcionarios</a:t>
          </a:r>
        </a:p>
      </xdr:txBody>
    </xdr:sp>
    <xdr:clientData/>
  </xdr:twoCellAnchor>
  <xdr:twoCellAnchor editAs="oneCell">
    <xdr:from>
      <xdr:col>1</xdr:col>
      <xdr:colOff>773909</xdr:colOff>
      <xdr:row>15</xdr:row>
      <xdr:rowOff>31294</xdr:rowOff>
    </xdr:from>
    <xdr:to>
      <xdr:col>2</xdr:col>
      <xdr:colOff>1542236</xdr:colOff>
      <xdr:row>15</xdr:row>
      <xdr:rowOff>715294</xdr:rowOff>
    </xdr:to>
    <xdr:pic>
      <xdr:nvPicPr>
        <xdr:cNvPr id="4" name="Imagen 3">
          <a:extLst>
            <a:ext uri="{FF2B5EF4-FFF2-40B4-BE49-F238E27FC236}">
              <a16:creationId xmlns:a16="http://schemas.microsoft.com/office/drawing/2014/main" id="{00000000-0008-0000-0100-000004000000}"/>
            </a:ext>
          </a:extLst>
        </xdr:cNvPr>
        <xdr:cNvPicPr/>
      </xdr:nvPicPr>
      <xdr:blipFill rotWithShape="1">
        <a:blip xmlns:r="http://schemas.openxmlformats.org/officeDocument/2006/relationships" r:embed="rId1"/>
        <a:srcRect r="75724" b="3398"/>
        <a:stretch/>
      </xdr:blipFill>
      <xdr:spPr>
        <a:xfrm>
          <a:off x="1154909" y="7770357"/>
          <a:ext cx="2744765" cy="684000"/>
        </a:xfrm>
        <a:prstGeom prst="rect">
          <a:avLst/>
        </a:prstGeom>
      </xdr:spPr>
    </xdr:pic>
    <xdr:clientData/>
  </xdr:twoCellAnchor>
  <xdr:twoCellAnchor>
    <xdr:from>
      <xdr:col>1</xdr:col>
      <xdr:colOff>797721</xdr:colOff>
      <xdr:row>15</xdr:row>
      <xdr:rowOff>951180</xdr:rowOff>
    </xdr:from>
    <xdr:to>
      <xdr:col>2</xdr:col>
      <xdr:colOff>1521092</xdr:colOff>
      <xdr:row>15</xdr:row>
      <xdr:rowOff>1628513</xdr:rowOff>
    </xdr:to>
    <xdr:sp macro="" textlink="">
      <xdr:nvSpPr>
        <xdr:cNvPr id="5" name="Rectángulo 4">
          <a:extLst>
            <a:ext uri="{FF2B5EF4-FFF2-40B4-BE49-F238E27FC236}">
              <a16:creationId xmlns:a16="http://schemas.microsoft.com/office/drawing/2014/main" id="{00000000-0008-0000-0100-000005000000}"/>
            </a:ext>
          </a:extLst>
        </xdr:cNvPr>
        <xdr:cNvSpPr/>
      </xdr:nvSpPr>
      <xdr:spPr>
        <a:xfrm>
          <a:off x="1178721" y="8690243"/>
          <a:ext cx="2699809" cy="677333"/>
        </a:xfrm>
        <a:prstGeom prst="rect">
          <a:avLst/>
        </a:prstGeom>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r"/>
          <a:r>
            <a:rPr lang="es-CO" sz="1400" b="1">
              <a:latin typeface="Tahoma" panose="020B0604030504040204" pitchFamily="34" charset="0"/>
              <a:ea typeface="Tahoma" panose="020B0604030504040204" pitchFamily="34" charset="0"/>
              <a:cs typeface="Tahoma" panose="020B0604030504040204" pitchFamily="34" charset="0"/>
            </a:rPr>
            <a:t>Proveedores</a:t>
          </a:r>
        </a:p>
      </xdr:txBody>
    </xdr:sp>
    <xdr:clientData/>
  </xdr:twoCellAnchor>
  <xdr:twoCellAnchor>
    <xdr:from>
      <xdr:col>3</xdr:col>
      <xdr:colOff>1833562</xdr:colOff>
      <xdr:row>15</xdr:row>
      <xdr:rowOff>950386</xdr:rowOff>
    </xdr:from>
    <xdr:to>
      <xdr:col>4</xdr:col>
      <xdr:colOff>1785936</xdr:colOff>
      <xdr:row>15</xdr:row>
      <xdr:rowOff>1627719</xdr:rowOff>
    </xdr:to>
    <xdr:sp macro="" textlink="">
      <xdr:nvSpPr>
        <xdr:cNvPr id="6" name="Rectángulo 5">
          <a:extLst>
            <a:ext uri="{FF2B5EF4-FFF2-40B4-BE49-F238E27FC236}">
              <a16:creationId xmlns:a16="http://schemas.microsoft.com/office/drawing/2014/main" id="{00000000-0008-0000-0100-000006000000}"/>
            </a:ext>
          </a:extLst>
        </xdr:cNvPr>
        <xdr:cNvSpPr/>
      </xdr:nvSpPr>
      <xdr:spPr>
        <a:xfrm>
          <a:off x="7024687" y="8689449"/>
          <a:ext cx="2786062" cy="677333"/>
        </a:xfrm>
        <a:prstGeom prst="rect">
          <a:avLst/>
        </a:prstGeom>
      </xdr:spPr>
      <xdr:style>
        <a:lnRef idx="3">
          <a:schemeClr val="lt1"/>
        </a:lnRef>
        <a:fillRef idx="1">
          <a:schemeClr val="accent6"/>
        </a:fillRef>
        <a:effectRef idx="1">
          <a:schemeClr val="accent6"/>
        </a:effectRef>
        <a:fontRef idx="minor">
          <a:schemeClr val="lt1"/>
        </a:fontRef>
      </xdr:style>
      <xdr:txBody>
        <a:bodyPr vertOverflow="clip" horzOverflow="clip" rtlCol="0" anchor="ctr"/>
        <a:lstStyle/>
        <a:p>
          <a:pPr algn="r"/>
          <a:r>
            <a:rPr lang="es-CO" sz="1400" b="1">
              <a:latin typeface="Tahoma" panose="020B0604030504040204" pitchFamily="34" charset="0"/>
              <a:ea typeface="Tahoma" panose="020B0604030504040204" pitchFamily="34" charset="0"/>
              <a:cs typeface="Tahoma" panose="020B0604030504040204" pitchFamily="34" charset="0"/>
            </a:rPr>
            <a:t>Contratistas</a:t>
          </a:r>
        </a:p>
      </xdr:txBody>
    </xdr:sp>
    <xdr:clientData/>
  </xdr:twoCellAnchor>
  <xdr:twoCellAnchor>
    <xdr:from>
      <xdr:col>4</xdr:col>
      <xdr:colOff>1928813</xdr:colOff>
      <xdr:row>15</xdr:row>
      <xdr:rowOff>977636</xdr:rowOff>
    </xdr:from>
    <xdr:to>
      <xdr:col>5</xdr:col>
      <xdr:colOff>1891771</xdr:colOff>
      <xdr:row>15</xdr:row>
      <xdr:rowOff>1654969</xdr:rowOff>
    </xdr:to>
    <xdr:sp macro="" textlink="">
      <xdr:nvSpPr>
        <xdr:cNvPr id="7" name="Rectángulo 6">
          <a:extLst>
            <a:ext uri="{FF2B5EF4-FFF2-40B4-BE49-F238E27FC236}">
              <a16:creationId xmlns:a16="http://schemas.microsoft.com/office/drawing/2014/main" id="{00000000-0008-0000-0100-000007000000}"/>
            </a:ext>
          </a:extLst>
        </xdr:cNvPr>
        <xdr:cNvSpPr/>
      </xdr:nvSpPr>
      <xdr:spPr>
        <a:xfrm>
          <a:off x="9953626" y="8716699"/>
          <a:ext cx="2796645" cy="677333"/>
        </a:xfrm>
        <a:prstGeom prst="rect">
          <a:avLst/>
        </a:prstGeom>
        <a:solidFill>
          <a:srgbClr val="7030A0"/>
        </a:solidFill>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r"/>
          <a:r>
            <a:rPr lang="es-CO" sz="1400" b="1">
              <a:latin typeface="Tahoma" panose="020B0604030504040204" pitchFamily="34" charset="0"/>
              <a:ea typeface="Tahoma" panose="020B0604030504040204" pitchFamily="34" charset="0"/>
              <a:cs typeface="Tahoma" panose="020B0604030504040204" pitchFamily="34" charset="0"/>
            </a:rPr>
            <a:t>Organizaciones</a:t>
          </a:r>
        </a:p>
        <a:p>
          <a:pPr algn="r"/>
          <a:r>
            <a:rPr lang="es-CO" sz="1400" b="1">
              <a:latin typeface="Tahoma" panose="020B0604030504040204" pitchFamily="34" charset="0"/>
              <a:ea typeface="Tahoma" panose="020B0604030504040204" pitchFamily="34" charset="0"/>
              <a:cs typeface="Tahoma" panose="020B0604030504040204" pitchFamily="34" charset="0"/>
            </a:rPr>
            <a:t>No Gubernamentales</a:t>
          </a:r>
        </a:p>
      </xdr:txBody>
    </xdr:sp>
    <xdr:clientData/>
  </xdr:twoCellAnchor>
  <xdr:twoCellAnchor>
    <xdr:from>
      <xdr:col>1</xdr:col>
      <xdr:colOff>3060701</xdr:colOff>
      <xdr:row>15</xdr:row>
      <xdr:rowOff>1758951</xdr:rowOff>
    </xdr:from>
    <xdr:to>
      <xdr:col>1</xdr:col>
      <xdr:colOff>4955117</xdr:colOff>
      <xdr:row>16</xdr:row>
      <xdr:rowOff>129118</xdr:rowOff>
    </xdr:to>
    <xdr:sp macro="" textlink="">
      <xdr:nvSpPr>
        <xdr:cNvPr id="8" name="Rectángulo 7">
          <a:extLst>
            <a:ext uri="{FF2B5EF4-FFF2-40B4-BE49-F238E27FC236}">
              <a16:creationId xmlns:a16="http://schemas.microsoft.com/office/drawing/2014/main" id="{00000000-0008-0000-0100-000008000000}"/>
            </a:ext>
          </a:extLst>
        </xdr:cNvPr>
        <xdr:cNvSpPr/>
      </xdr:nvSpPr>
      <xdr:spPr>
        <a:xfrm>
          <a:off x="2365376" y="9502776"/>
          <a:ext cx="0" cy="675217"/>
        </a:xfrm>
        <a:prstGeom prst="rect">
          <a:avLst/>
        </a:prstGeom>
        <a:solidFill>
          <a:schemeClr val="accent2">
            <a:lumMod val="50000"/>
          </a:schemeClr>
        </a:solidFill>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r"/>
          <a:r>
            <a:rPr lang="es-CO" sz="1100" b="1">
              <a:latin typeface="Tahoma" panose="020B0604030504040204" pitchFamily="34" charset="0"/>
              <a:ea typeface="Tahoma" panose="020B0604030504040204" pitchFamily="34" charset="0"/>
              <a:cs typeface="Tahoma" panose="020B0604030504040204" pitchFamily="34" charset="0"/>
            </a:rPr>
            <a:t>Entidades</a:t>
          </a:r>
        </a:p>
        <a:p>
          <a:pPr algn="r"/>
          <a:r>
            <a:rPr lang="es-CO" sz="1100" b="1">
              <a:latin typeface="Tahoma" panose="020B0604030504040204" pitchFamily="34" charset="0"/>
              <a:ea typeface="Tahoma" panose="020B0604030504040204" pitchFamily="34" charset="0"/>
              <a:cs typeface="Tahoma" panose="020B0604030504040204" pitchFamily="34" charset="0"/>
            </a:rPr>
            <a:t> de Carácter </a:t>
          </a:r>
        </a:p>
        <a:p>
          <a:pPr algn="r"/>
          <a:r>
            <a:rPr lang="es-CO" sz="1100" b="1">
              <a:latin typeface="Tahoma" panose="020B0604030504040204" pitchFamily="34" charset="0"/>
              <a:ea typeface="Tahoma" panose="020B0604030504040204" pitchFamily="34" charset="0"/>
              <a:cs typeface="Tahoma" panose="020B0604030504040204" pitchFamily="34" charset="0"/>
            </a:rPr>
            <a:t>Especial</a:t>
          </a:r>
        </a:p>
      </xdr:txBody>
    </xdr:sp>
    <xdr:clientData/>
  </xdr:twoCellAnchor>
  <xdr:twoCellAnchor editAs="oneCell">
    <xdr:from>
      <xdr:col>1</xdr:col>
      <xdr:colOff>833441</xdr:colOff>
      <xdr:row>15</xdr:row>
      <xdr:rowOff>997480</xdr:rowOff>
    </xdr:from>
    <xdr:to>
      <xdr:col>1</xdr:col>
      <xdr:colOff>1527354</xdr:colOff>
      <xdr:row>15</xdr:row>
      <xdr:rowOff>1583531</xdr:rowOff>
    </xdr:to>
    <xdr:pic>
      <xdr:nvPicPr>
        <xdr:cNvPr id="9" name="Imagen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2"/>
        <a:stretch>
          <a:fillRect/>
        </a:stretch>
      </xdr:blipFill>
      <xdr:spPr>
        <a:xfrm>
          <a:off x="1214441" y="8736543"/>
          <a:ext cx="693913" cy="586051"/>
        </a:xfrm>
        <a:prstGeom prst="rect">
          <a:avLst/>
        </a:prstGeom>
      </xdr:spPr>
    </xdr:pic>
    <xdr:clientData/>
  </xdr:twoCellAnchor>
  <xdr:twoCellAnchor editAs="oneCell">
    <xdr:from>
      <xdr:col>2</xdr:col>
      <xdr:colOff>1845468</xdr:colOff>
      <xdr:row>15</xdr:row>
      <xdr:rowOff>994834</xdr:rowOff>
    </xdr:from>
    <xdr:to>
      <xdr:col>2</xdr:col>
      <xdr:colOff>2409303</xdr:colOff>
      <xdr:row>15</xdr:row>
      <xdr:rowOff>1594130</xdr:rowOff>
    </xdr:to>
    <xdr:pic>
      <xdr:nvPicPr>
        <xdr:cNvPr id="10" name="Imagen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3"/>
        <a:stretch>
          <a:fillRect/>
        </a:stretch>
      </xdr:blipFill>
      <xdr:spPr>
        <a:xfrm>
          <a:off x="4202906" y="8733897"/>
          <a:ext cx="563835" cy="599296"/>
        </a:xfrm>
        <a:prstGeom prst="rect">
          <a:avLst/>
        </a:prstGeom>
      </xdr:spPr>
    </xdr:pic>
    <xdr:clientData/>
  </xdr:twoCellAnchor>
  <xdr:twoCellAnchor editAs="oneCell">
    <xdr:from>
      <xdr:col>3</xdr:col>
      <xdr:colOff>1901031</xdr:colOff>
      <xdr:row>15</xdr:row>
      <xdr:rowOff>1003303</xdr:rowOff>
    </xdr:from>
    <xdr:to>
      <xdr:col>3</xdr:col>
      <xdr:colOff>2575719</xdr:colOff>
      <xdr:row>15</xdr:row>
      <xdr:rowOff>1580195</xdr:rowOff>
    </xdr:to>
    <xdr:pic>
      <xdr:nvPicPr>
        <xdr:cNvPr id="11" name="Imagen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4"/>
        <a:stretch>
          <a:fillRect/>
        </a:stretch>
      </xdr:blipFill>
      <xdr:spPr>
        <a:xfrm>
          <a:off x="7092156" y="8742366"/>
          <a:ext cx="674688" cy="576892"/>
        </a:xfrm>
        <a:prstGeom prst="rect">
          <a:avLst/>
        </a:prstGeom>
      </xdr:spPr>
    </xdr:pic>
    <xdr:clientData/>
  </xdr:twoCellAnchor>
  <xdr:twoCellAnchor editAs="oneCell">
    <xdr:from>
      <xdr:col>4</xdr:col>
      <xdr:colOff>1956597</xdr:colOff>
      <xdr:row>15</xdr:row>
      <xdr:rowOff>1045105</xdr:rowOff>
    </xdr:from>
    <xdr:to>
      <xdr:col>4</xdr:col>
      <xdr:colOff>2690812</xdr:colOff>
      <xdr:row>15</xdr:row>
      <xdr:rowOff>1571962</xdr:rowOff>
    </xdr:to>
    <xdr:pic>
      <xdr:nvPicPr>
        <xdr:cNvPr id="12" name="Imagen 11">
          <a:extLst>
            <a:ext uri="{FF2B5EF4-FFF2-40B4-BE49-F238E27FC236}">
              <a16:creationId xmlns:a16="http://schemas.microsoft.com/office/drawing/2014/main" id="{00000000-0008-0000-0100-00000C000000}"/>
            </a:ext>
          </a:extLst>
        </xdr:cNvPr>
        <xdr:cNvPicPr>
          <a:picLocks noChangeAspect="1"/>
        </xdr:cNvPicPr>
      </xdr:nvPicPr>
      <xdr:blipFill rotWithShape="1">
        <a:blip xmlns:r="http://schemas.openxmlformats.org/officeDocument/2006/relationships" r:embed="rId5"/>
        <a:srcRect b="4180"/>
        <a:stretch/>
      </xdr:blipFill>
      <xdr:spPr>
        <a:xfrm>
          <a:off x="9981410" y="8784168"/>
          <a:ext cx="734215" cy="526857"/>
        </a:xfrm>
        <a:prstGeom prst="rect">
          <a:avLst/>
        </a:prstGeom>
      </xdr:spPr>
    </xdr:pic>
    <xdr:clientData/>
  </xdr:twoCellAnchor>
  <xdr:twoCellAnchor editAs="oneCell">
    <xdr:from>
      <xdr:col>2</xdr:col>
      <xdr:colOff>1686721</xdr:colOff>
      <xdr:row>15</xdr:row>
      <xdr:rowOff>49817</xdr:rowOff>
    </xdr:from>
    <xdr:to>
      <xdr:col>3</xdr:col>
      <xdr:colOff>1619251</xdr:colOff>
      <xdr:row>15</xdr:row>
      <xdr:rowOff>714374</xdr:rowOff>
    </xdr:to>
    <xdr:pic>
      <xdr:nvPicPr>
        <xdr:cNvPr id="13" name="Imagen 12">
          <a:extLst>
            <a:ext uri="{FF2B5EF4-FFF2-40B4-BE49-F238E27FC236}">
              <a16:creationId xmlns:a16="http://schemas.microsoft.com/office/drawing/2014/main" id="{00000000-0008-0000-0100-00000D000000}"/>
            </a:ext>
          </a:extLst>
        </xdr:cNvPr>
        <xdr:cNvPicPr/>
      </xdr:nvPicPr>
      <xdr:blipFill rotWithShape="1">
        <a:blip xmlns:r="http://schemas.openxmlformats.org/officeDocument/2006/relationships" r:embed="rId1"/>
        <a:srcRect l="24690" r="50345" b="3398"/>
        <a:stretch/>
      </xdr:blipFill>
      <xdr:spPr>
        <a:xfrm>
          <a:off x="4044159" y="7788880"/>
          <a:ext cx="2766217" cy="664557"/>
        </a:xfrm>
        <a:prstGeom prst="rect">
          <a:avLst/>
        </a:prstGeom>
      </xdr:spPr>
    </xdr:pic>
    <xdr:clientData/>
  </xdr:twoCellAnchor>
  <xdr:twoCellAnchor editAs="oneCell">
    <xdr:from>
      <xdr:col>3</xdr:col>
      <xdr:colOff>1824303</xdr:colOff>
      <xdr:row>15</xdr:row>
      <xdr:rowOff>36776</xdr:rowOff>
    </xdr:from>
    <xdr:to>
      <xdr:col>4</xdr:col>
      <xdr:colOff>1785939</xdr:colOff>
      <xdr:row>15</xdr:row>
      <xdr:rowOff>713576</xdr:rowOff>
    </xdr:to>
    <xdr:pic>
      <xdr:nvPicPr>
        <xdr:cNvPr id="14" name="Imagen 13">
          <a:extLst>
            <a:ext uri="{FF2B5EF4-FFF2-40B4-BE49-F238E27FC236}">
              <a16:creationId xmlns:a16="http://schemas.microsoft.com/office/drawing/2014/main" id="{00000000-0008-0000-0100-00000E000000}"/>
            </a:ext>
          </a:extLst>
        </xdr:cNvPr>
        <xdr:cNvPicPr/>
      </xdr:nvPicPr>
      <xdr:blipFill rotWithShape="1">
        <a:blip xmlns:r="http://schemas.openxmlformats.org/officeDocument/2006/relationships" r:embed="rId1"/>
        <a:srcRect l="49379" r="25242" b="3825"/>
        <a:stretch/>
      </xdr:blipFill>
      <xdr:spPr>
        <a:xfrm>
          <a:off x="7015428" y="7775839"/>
          <a:ext cx="2795324" cy="676800"/>
        </a:xfrm>
        <a:prstGeom prst="rect">
          <a:avLst/>
        </a:prstGeom>
      </xdr:spPr>
    </xdr:pic>
    <xdr:clientData/>
  </xdr:twoCellAnchor>
  <xdr:twoCellAnchor editAs="oneCell">
    <xdr:from>
      <xdr:col>4</xdr:col>
      <xdr:colOff>1946015</xdr:colOff>
      <xdr:row>15</xdr:row>
      <xdr:rowOff>35449</xdr:rowOff>
    </xdr:from>
    <xdr:to>
      <xdr:col>5</xdr:col>
      <xdr:colOff>1928815</xdr:colOff>
      <xdr:row>15</xdr:row>
      <xdr:rowOff>726280</xdr:rowOff>
    </xdr:to>
    <xdr:pic>
      <xdr:nvPicPr>
        <xdr:cNvPr id="15" name="Imagen 14">
          <a:extLst>
            <a:ext uri="{FF2B5EF4-FFF2-40B4-BE49-F238E27FC236}">
              <a16:creationId xmlns:a16="http://schemas.microsoft.com/office/drawing/2014/main" id="{00000000-0008-0000-0100-00000F000000}"/>
            </a:ext>
          </a:extLst>
        </xdr:cNvPr>
        <xdr:cNvPicPr/>
      </xdr:nvPicPr>
      <xdr:blipFill rotWithShape="1">
        <a:blip xmlns:r="http://schemas.openxmlformats.org/officeDocument/2006/relationships" r:embed="rId1"/>
        <a:srcRect l="74759" t="1" b="910"/>
        <a:stretch/>
      </xdr:blipFill>
      <xdr:spPr>
        <a:xfrm>
          <a:off x="9970828" y="7774512"/>
          <a:ext cx="2816487" cy="690831"/>
        </a:xfrm>
        <a:prstGeom prst="rect">
          <a:avLst/>
        </a:prstGeom>
      </xdr:spPr>
    </xdr:pic>
    <xdr:clientData/>
  </xdr:twoCellAnchor>
  <xdr:twoCellAnchor>
    <xdr:from>
      <xdr:col>3</xdr:col>
      <xdr:colOff>845346</xdr:colOff>
      <xdr:row>15</xdr:row>
      <xdr:rowOff>1797845</xdr:rowOff>
    </xdr:from>
    <xdr:to>
      <xdr:col>4</xdr:col>
      <xdr:colOff>787137</xdr:colOff>
      <xdr:row>16</xdr:row>
      <xdr:rowOff>161518</xdr:rowOff>
    </xdr:to>
    <xdr:sp macro="" textlink="">
      <xdr:nvSpPr>
        <xdr:cNvPr id="16" name="Rectángulo 15">
          <a:extLst>
            <a:ext uri="{FF2B5EF4-FFF2-40B4-BE49-F238E27FC236}">
              <a16:creationId xmlns:a16="http://schemas.microsoft.com/office/drawing/2014/main" id="{00000000-0008-0000-0100-000010000000}"/>
            </a:ext>
          </a:extLst>
        </xdr:cNvPr>
        <xdr:cNvSpPr/>
      </xdr:nvSpPr>
      <xdr:spPr>
        <a:xfrm>
          <a:off x="6036471" y="9536908"/>
          <a:ext cx="2775479" cy="673485"/>
        </a:xfrm>
        <a:prstGeom prst="rect">
          <a:avLst/>
        </a:prstGeom>
        <a:solidFill>
          <a:schemeClr val="accent2">
            <a:lumMod val="50000"/>
          </a:schemeClr>
        </a:solidFill>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r"/>
          <a:r>
            <a:rPr lang="es-CO" sz="1400" b="1">
              <a:latin typeface="Tahoma" panose="020B0604030504040204" pitchFamily="34" charset="0"/>
              <a:ea typeface="Tahoma" panose="020B0604030504040204" pitchFamily="34" charset="0"/>
              <a:cs typeface="Tahoma" panose="020B0604030504040204" pitchFamily="34" charset="0"/>
            </a:rPr>
            <a:t>Entidades de </a:t>
          </a:r>
        </a:p>
        <a:p>
          <a:pPr algn="r"/>
          <a:r>
            <a:rPr lang="es-CO" sz="1400" b="1">
              <a:latin typeface="Tahoma" panose="020B0604030504040204" pitchFamily="34" charset="0"/>
              <a:ea typeface="Tahoma" panose="020B0604030504040204" pitchFamily="34" charset="0"/>
              <a:cs typeface="Tahoma" panose="020B0604030504040204" pitchFamily="34" charset="0"/>
            </a:rPr>
            <a:t>Carácter Especial</a:t>
          </a:r>
        </a:p>
      </xdr:txBody>
    </xdr:sp>
    <xdr:clientData/>
  </xdr:twoCellAnchor>
  <xdr:twoCellAnchor editAs="oneCell">
    <xdr:from>
      <xdr:col>3</xdr:col>
      <xdr:colOff>894560</xdr:colOff>
      <xdr:row>15</xdr:row>
      <xdr:rowOff>1875896</xdr:rowOff>
    </xdr:from>
    <xdr:to>
      <xdr:col>3</xdr:col>
      <xdr:colOff>1928813</xdr:colOff>
      <xdr:row>16</xdr:row>
      <xdr:rowOff>71437</xdr:rowOff>
    </xdr:to>
    <xdr:pic>
      <xdr:nvPicPr>
        <xdr:cNvPr id="17" name="Imagen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6"/>
        <a:stretch>
          <a:fillRect/>
        </a:stretch>
      </xdr:blipFill>
      <xdr:spPr>
        <a:xfrm>
          <a:off x="6085685" y="9614959"/>
          <a:ext cx="1034253" cy="505353"/>
        </a:xfrm>
        <a:prstGeom prst="rect">
          <a:avLst/>
        </a:prstGeom>
      </xdr:spPr>
    </xdr:pic>
    <xdr:clientData/>
  </xdr:twoCellAnchor>
  <xdr:twoCellAnchor editAs="oneCell">
    <xdr:from>
      <xdr:col>1</xdr:col>
      <xdr:colOff>23812</xdr:colOff>
      <xdr:row>1</xdr:row>
      <xdr:rowOff>47625</xdr:rowOff>
    </xdr:from>
    <xdr:to>
      <xdr:col>2</xdr:col>
      <xdr:colOff>1714499</xdr:colOff>
      <xdr:row>1</xdr:row>
      <xdr:rowOff>773906</xdr:rowOff>
    </xdr:to>
    <xdr:pic>
      <xdr:nvPicPr>
        <xdr:cNvPr id="18" name="Imagen 17">
          <a:extLst>
            <a:ext uri="{FF2B5EF4-FFF2-40B4-BE49-F238E27FC236}">
              <a16:creationId xmlns:a16="http://schemas.microsoft.com/office/drawing/2014/main" id="{00000000-0008-0000-0100-000012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04812" y="238125"/>
          <a:ext cx="3667125" cy="726281"/>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326569</xdr:colOff>
      <xdr:row>0</xdr:row>
      <xdr:rowOff>54429</xdr:rowOff>
    </xdr:from>
    <xdr:to>
      <xdr:col>4</xdr:col>
      <xdr:colOff>1231592</xdr:colOff>
      <xdr:row>2</xdr:row>
      <xdr:rowOff>285751</xdr:rowOff>
    </xdr:to>
    <xdr:pic>
      <xdr:nvPicPr>
        <xdr:cNvPr id="2" name="Imagen 1">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6569" y="54429"/>
          <a:ext cx="5157109" cy="911679"/>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79376</xdr:colOff>
      <xdr:row>1</xdr:row>
      <xdr:rowOff>238125</xdr:rowOff>
    </xdr:from>
    <xdr:ext cx="3243035" cy="589643"/>
    <xdr:pic>
      <xdr:nvPicPr>
        <xdr:cNvPr id="2" name="Imagen 1">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6" y="408214"/>
          <a:ext cx="3243035" cy="589643"/>
        </a:xfrm>
        <a:prstGeom prst="rect">
          <a:avLst/>
        </a:prstGeom>
        <a:noFill/>
        <a:ln>
          <a:noFill/>
        </a:ln>
      </xdr:spPr>
    </xdr:pic>
    <xdr:clientData/>
  </xdr:oneCellAnchor>
  <xdr:oneCellAnchor>
    <xdr:from>
      <xdr:col>2</xdr:col>
      <xdr:colOff>79376</xdr:colOff>
      <xdr:row>1</xdr:row>
      <xdr:rowOff>238125</xdr:rowOff>
    </xdr:from>
    <xdr:ext cx="3243035" cy="589643"/>
    <xdr:pic>
      <xdr:nvPicPr>
        <xdr:cNvPr id="3" name="Imagen 2">
          <a:extLst>
            <a:ext uri="{FF2B5EF4-FFF2-40B4-BE49-F238E27FC236}">
              <a16:creationId xmlns:a16="http://schemas.microsoft.com/office/drawing/2014/main" id="{00000000-0008-0000-0B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6" y="408214"/>
          <a:ext cx="3243035" cy="589643"/>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9-10-15%20Seguimiento%20Plan%20de%20Participaci&#243;n%20Ciudadana%20Colciencias%202019%20-Subd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sgomez/Downloads/19-09-30%20Seguimiento%20Plan%20de%20Participaci&#243;n%20Ciudadana%20Colciencias%202019%20(2)%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9-10-16%20Plan%20de%20Participaci&#243;n%20Ciudadana%20Colciencias%202019%20DMC%20Ideas%20para%20el%20Cambi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9-10-16%20Plan%20de%20Participaci&#243;n%20Ciudadana%20Colciencias%202019%20DM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HAIDER/Downloads/19-12-31%20Seguimiento%20Plan%20de%20Participaci&#243;n%20Ciudadana%20Colciencias%20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Presentación"/>
      <sheetName val="Obj 1"/>
      <sheetName val="Obj 2"/>
      <sheetName val="Obj 3"/>
      <sheetName val="Obj 4"/>
      <sheetName val="Obj 5"/>
      <sheetName val="Obj 6"/>
      <sheetName val="Obj 7"/>
      <sheetName val="Obj 8"/>
      <sheetName val="Plan de Participación"/>
      <sheetName val="Aportes y respuestas"/>
      <sheetName val="Control de Cambios"/>
    </sheetNames>
    <sheetDataSet>
      <sheetData sheetId="0"/>
      <sheetData sheetId="1">
        <row r="26">
          <cell r="B26" t="str">
            <v>Identificación  de necesidades y diagnóstico</v>
          </cell>
          <cell r="C26" t="str">
            <v xml:space="preserve">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v>
          </cell>
          <cell r="D26"/>
          <cell r="E26"/>
          <cell r="F26"/>
        </row>
        <row r="27">
          <cell r="B27" t="str">
            <v>Formulación participativa</v>
          </cell>
          <cell r="C27" t="str">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ell>
          <cell r="D27"/>
          <cell r="E27"/>
          <cell r="F27"/>
        </row>
        <row r="28">
          <cell r="B28" t="str">
            <v>Ejecución o implementación participativa</v>
          </cell>
          <cell r="C28" t="str">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ell>
          <cell r="D28"/>
          <cell r="E28"/>
          <cell r="F28"/>
        </row>
        <row r="29">
          <cell r="B29" t="str">
            <v>Evaluación y Control Ciudadanos</v>
          </cell>
          <cell r="C29" t="str">
            <v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v>
          </cell>
          <cell r="D29"/>
          <cell r="E29"/>
          <cell r="F29"/>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Presentación"/>
      <sheetName val="Obj 1"/>
      <sheetName val="Obj 2"/>
      <sheetName val="Obj 3"/>
      <sheetName val="Obj 4"/>
      <sheetName val="Obj 5"/>
      <sheetName val="Obj 6"/>
      <sheetName val="Obj 7"/>
      <sheetName val="Obj 8"/>
      <sheetName val="Plan de Participación"/>
      <sheetName val="Aportes y respuestas"/>
      <sheetName val="Control de Cambios"/>
    </sheetNames>
    <sheetDataSet>
      <sheetData sheetId="0" refreshError="1"/>
      <sheetData sheetId="1" refreshError="1">
        <row r="26">
          <cell r="B26" t="str">
            <v>Identificación  de necesidades y diagnóstico</v>
          </cell>
          <cell r="C26" t="str">
            <v xml:space="preserve">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v>
          </cell>
        </row>
        <row r="27">
          <cell r="B27" t="str">
            <v>Formulación participativa</v>
          </cell>
          <cell r="C27" t="str">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ell>
        </row>
        <row r="28">
          <cell r="B28" t="str">
            <v>Ejecución o implementación participativa</v>
          </cell>
          <cell r="C28" t="str">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ell>
        </row>
        <row r="29">
          <cell r="B29" t="str">
            <v>Evaluación y Control Ciudadanos</v>
          </cell>
          <cell r="C29" t="str">
            <v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Presentación"/>
      <sheetName val="Obj 1"/>
      <sheetName val="Obj 2"/>
      <sheetName val="Obj 3"/>
      <sheetName val="Obj 4"/>
      <sheetName val="Obj 5"/>
      <sheetName val="Obj 6"/>
      <sheetName val="Obj 7"/>
      <sheetName val="Obj 8"/>
      <sheetName val="Plan de Participación"/>
      <sheetName val="Aportes y respuestas"/>
      <sheetName val="Control de Cambios"/>
    </sheetNames>
    <sheetDataSet>
      <sheetData sheetId="0"/>
      <sheetData sheetId="1">
        <row r="26">
          <cell r="B26" t="str">
            <v>Identificación  de necesidades y diagnóstico</v>
          </cell>
          <cell r="C26" t="str">
            <v xml:space="preserve">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v>
          </cell>
          <cell r="D26"/>
          <cell r="E26"/>
          <cell r="F26"/>
        </row>
        <row r="27">
          <cell r="B27" t="str">
            <v>Formulación participativa</v>
          </cell>
          <cell r="C27" t="str">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ell>
          <cell r="D27"/>
          <cell r="E27"/>
          <cell r="F27"/>
        </row>
        <row r="28">
          <cell r="B28" t="str">
            <v>Ejecución o implementación participativa</v>
          </cell>
          <cell r="C28" t="str">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ell>
          <cell r="D28"/>
          <cell r="E28"/>
          <cell r="F28"/>
        </row>
        <row r="29">
          <cell r="B29" t="str">
            <v>Evaluación y Control Ciudadanos</v>
          </cell>
          <cell r="C29" t="str">
            <v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v>
          </cell>
          <cell r="D29"/>
          <cell r="E29"/>
          <cell r="F29"/>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Presentación"/>
      <sheetName val="Obj 1"/>
      <sheetName val="Obj 2"/>
      <sheetName val="Obj 3"/>
      <sheetName val="Obj 4"/>
      <sheetName val="Obj 5"/>
      <sheetName val="Obj 6"/>
      <sheetName val="Obj 7"/>
      <sheetName val="Obj 8"/>
      <sheetName val="Plan de Participación"/>
      <sheetName val="Aportes y respuestas"/>
      <sheetName val="Control de Cambios"/>
    </sheetNames>
    <sheetDataSet>
      <sheetData sheetId="0"/>
      <sheetData sheetId="1">
        <row r="26">
          <cell r="B26" t="str">
            <v>Identificación  de necesidades y diagnóstico</v>
          </cell>
          <cell r="C26" t="str">
            <v xml:space="preserve">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v>
          </cell>
          <cell r="D26"/>
          <cell r="E26"/>
          <cell r="F26"/>
        </row>
        <row r="27">
          <cell r="B27" t="str">
            <v>Formulación participativa</v>
          </cell>
          <cell r="C27" t="str">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ell>
          <cell r="D27"/>
          <cell r="E27"/>
          <cell r="F27"/>
        </row>
        <row r="28">
          <cell r="B28" t="str">
            <v>Ejecución o implementación participativa</v>
          </cell>
          <cell r="C28" t="str">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ell>
          <cell r="D28"/>
          <cell r="E28"/>
          <cell r="F28"/>
        </row>
        <row r="29">
          <cell r="B29" t="str">
            <v>Evaluación y Control Ciudadanos</v>
          </cell>
          <cell r="C29" t="str">
            <v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v>
          </cell>
          <cell r="D29"/>
          <cell r="E29"/>
          <cell r="F29"/>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Presentación"/>
      <sheetName val="Obj 1"/>
      <sheetName val="Obj 2"/>
      <sheetName val="Obj 3"/>
      <sheetName val="Obj 4"/>
      <sheetName val="Obj 5"/>
      <sheetName val="Obj 6"/>
      <sheetName val="Obj 7"/>
      <sheetName val="Obj 8"/>
      <sheetName val="Plan de Participación"/>
      <sheetName val="Aportes y respuestas"/>
      <sheetName val="Control de Cambios"/>
    </sheetNames>
    <sheetDataSet>
      <sheetData sheetId="0" refreshError="1"/>
      <sheetData sheetId="1" refreshError="1">
        <row r="26">
          <cell r="B26" t="str">
            <v>Identificación  de necesidades y diagnóstico</v>
          </cell>
          <cell r="C26" t="str">
            <v xml:space="preserve">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v>
          </cell>
        </row>
        <row r="27">
          <cell r="B27" t="str">
            <v>Formulación participativa</v>
          </cell>
          <cell r="C27" t="str">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ell>
        </row>
        <row r="28">
          <cell r="B28" t="str">
            <v>Ejecución o implementación participativa</v>
          </cell>
          <cell r="C28" t="str">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ell>
        </row>
        <row r="29">
          <cell r="B29" t="str">
            <v>Evaluación y Control Ciudadanos</v>
          </cell>
          <cell r="C29" t="str">
            <v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M47"/>
  <sheetViews>
    <sheetView tabSelected="1" view="pageBreakPreview" zoomScale="120" zoomScaleNormal="90" zoomScaleSheetLayoutView="120" workbookViewId="0">
      <selection activeCell="I11" sqref="I11"/>
    </sheetView>
  </sheetViews>
  <sheetFormatPr baseColWidth="10" defaultColWidth="11.42578125" defaultRowHeight="15" x14ac:dyDescent="0.25"/>
  <cols>
    <col min="1" max="1" width="0.7109375" style="5" customWidth="1"/>
    <col min="2" max="2" width="8.140625" style="5" customWidth="1"/>
    <col min="3" max="5" width="8" style="5" customWidth="1"/>
    <col min="6" max="6" width="11.42578125" style="5"/>
    <col min="7" max="8" width="9" style="5" customWidth="1"/>
    <col min="9" max="16384" width="11.42578125" style="5"/>
  </cols>
  <sheetData>
    <row r="1" spans="2:10" ht="15.75" thickBot="1" x14ac:dyDescent="0.3">
      <c r="B1" s="4"/>
      <c r="C1" s="4"/>
      <c r="D1" s="4"/>
      <c r="E1" s="4"/>
      <c r="F1" s="4"/>
      <c r="G1" s="4"/>
      <c r="H1" s="4"/>
      <c r="I1" s="4"/>
      <c r="J1" s="4"/>
    </row>
    <row r="2" spans="2:10" x14ac:dyDescent="0.25">
      <c r="B2" s="6"/>
      <c r="C2" s="7"/>
      <c r="D2" s="7"/>
      <c r="E2" s="7"/>
      <c r="F2" s="7"/>
      <c r="G2" s="7"/>
      <c r="H2" s="7"/>
      <c r="I2" s="7"/>
      <c r="J2" s="8"/>
    </row>
    <row r="3" spans="2:10" ht="26.25" customHeight="1" x14ac:dyDescent="0.25">
      <c r="B3" s="9"/>
      <c r="C3" s="4"/>
      <c r="D3" s="4"/>
      <c r="E3" s="4"/>
      <c r="F3" s="4"/>
      <c r="G3" s="4"/>
      <c r="H3" s="4"/>
      <c r="I3" s="4"/>
      <c r="J3" s="10"/>
    </row>
    <row r="4" spans="2:10" x14ac:dyDescent="0.25">
      <c r="B4" s="9"/>
      <c r="C4" s="4"/>
      <c r="D4" s="4"/>
      <c r="E4" s="4"/>
      <c r="F4" s="4"/>
      <c r="G4" s="4"/>
      <c r="H4" s="4"/>
      <c r="I4" s="4"/>
      <c r="J4" s="10"/>
    </row>
    <row r="5" spans="2:10" x14ac:dyDescent="0.25">
      <c r="B5" s="9"/>
      <c r="C5" s="4"/>
      <c r="D5" s="4"/>
      <c r="E5" s="4"/>
      <c r="F5" s="4"/>
      <c r="G5" s="4"/>
      <c r="H5" s="4"/>
      <c r="I5" s="4"/>
      <c r="J5" s="10"/>
    </row>
    <row r="6" spans="2:10" x14ac:dyDescent="0.25">
      <c r="B6" s="9"/>
      <c r="C6" s="4"/>
      <c r="D6" s="4"/>
      <c r="E6" s="4"/>
      <c r="F6" s="4"/>
      <c r="G6" s="4"/>
      <c r="H6" s="4"/>
      <c r="I6" s="4"/>
      <c r="J6" s="10"/>
    </row>
    <row r="7" spans="2:10" x14ac:dyDescent="0.25">
      <c r="B7" s="9"/>
      <c r="C7" s="4"/>
      <c r="D7" s="4"/>
      <c r="E7" s="4"/>
      <c r="F7" s="4"/>
      <c r="G7" s="4"/>
      <c r="H7" s="4"/>
      <c r="I7" s="4"/>
      <c r="J7" s="10"/>
    </row>
    <row r="8" spans="2:10" x14ac:dyDescent="0.25">
      <c r="B8" s="9"/>
      <c r="C8" s="4"/>
      <c r="D8" s="4"/>
      <c r="E8" s="4"/>
      <c r="F8" s="4"/>
      <c r="G8" s="4"/>
      <c r="H8" s="4"/>
      <c r="I8" s="4"/>
      <c r="J8" s="10"/>
    </row>
    <row r="9" spans="2:10" x14ac:dyDescent="0.25">
      <c r="B9" s="9"/>
      <c r="C9" s="4"/>
      <c r="D9" s="4"/>
      <c r="E9" s="4"/>
      <c r="F9" s="4"/>
      <c r="G9" s="4"/>
      <c r="H9" s="4"/>
      <c r="I9" s="4"/>
      <c r="J9" s="10"/>
    </row>
    <row r="10" spans="2:10" x14ac:dyDescent="0.25">
      <c r="B10" s="9"/>
      <c r="C10" s="4"/>
      <c r="D10" s="4"/>
      <c r="E10" s="4"/>
      <c r="F10" s="4"/>
      <c r="G10" s="4"/>
      <c r="H10" s="4"/>
      <c r="I10" s="4"/>
      <c r="J10" s="10"/>
    </row>
    <row r="11" spans="2:10" x14ac:dyDescent="0.25">
      <c r="B11" s="9"/>
      <c r="C11" s="4"/>
      <c r="D11" s="4"/>
      <c r="E11" s="4"/>
      <c r="F11" s="4"/>
      <c r="G11" s="4"/>
      <c r="H11" s="4"/>
      <c r="I11" s="4"/>
      <c r="J11" s="10"/>
    </row>
    <row r="12" spans="2:10" x14ac:dyDescent="0.25">
      <c r="B12" s="9"/>
      <c r="C12" s="4"/>
      <c r="D12" s="4"/>
      <c r="E12" s="4"/>
      <c r="F12" s="4"/>
      <c r="G12" s="4"/>
      <c r="H12" s="4"/>
      <c r="I12" s="4"/>
      <c r="J12" s="10"/>
    </row>
    <row r="13" spans="2:10" x14ac:dyDescent="0.25">
      <c r="B13" s="9"/>
      <c r="C13" s="4"/>
      <c r="D13" s="4"/>
      <c r="E13" s="4"/>
      <c r="F13" s="4"/>
      <c r="G13" s="4"/>
      <c r="H13" s="4"/>
      <c r="I13" s="4"/>
      <c r="J13" s="10"/>
    </row>
    <row r="14" spans="2:10" x14ac:dyDescent="0.25">
      <c r="B14" s="9"/>
      <c r="C14" s="4"/>
      <c r="D14" s="4"/>
      <c r="E14" s="4"/>
      <c r="F14" s="4"/>
      <c r="G14" s="4"/>
      <c r="H14" s="4"/>
      <c r="I14" s="4"/>
      <c r="J14" s="10"/>
    </row>
    <row r="15" spans="2:10" ht="6" customHeight="1" x14ac:dyDescent="0.25">
      <c r="B15" s="9"/>
      <c r="C15" s="4"/>
      <c r="D15" s="4"/>
      <c r="E15" s="4"/>
      <c r="F15" s="4"/>
      <c r="G15" s="4"/>
      <c r="H15" s="4"/>
      <c r="I15" s="4"/>
      <c r="J15" s="10"/>
    </row>
    <row r="16" spans="2:10" ht="6" customHeight="1" x14ac:dyDescent="0.25">
      <c r="B16" s="9"/>
      <c r="C16" s="4"/>
      <c r="D16" s="4"/>
      <c r="E16" s="4"/>
      <c r="F16" s="4"/>
      <c r="G16" s="4"/>
      <c r="H16" s="4"/>
      <c r="I16" s="4"/>
      <c r="J16" s="10"/>
    </row>
    <row r="17" spans="2:10" x14ac:dyDescent="0.25">
      <c r="B17" s="9"/>
      <c r="C17" s="4"/>
      <c r="D17" s="4"/>
      <c r="E17" s="4"/>
      <c r="F17" s="4"/>
      <c r="G17" s="4"/>
      <c r="H17" s="4"/>
      <c r="I17" s="4"/>
      <c r="J17" s="10"/>
    </row>
    <row r="18" spans="2:10" x14ac:dyDescent="0.25">
      <c r="B18" s="9"/>
      <c r="C18" s="4"/>
      <c r="D18" s="4"/>
      <c r="E18" s="4"/>
      <c r="F18" s="4"/>
      <c r="G18" s="4"/>
      <c r="H18" s="4"/>
      <c r="I18" s="4"/>
      <c r="J18" s="10"/>
    </row>
    <row r="19" spans="2:10" x14ac:dyDescent="0.25">
      <c r="B19" s="9"/>
      <c r="C19" s="4"/>
      <c r="D19" s="4"/>
      <c r="E19" s="4"/>
      <c r="F19" s="4"/>
      <c r="G19" s="4"/>
      <c r="H19" s="4"/>
      <c r="I19" s="4"/>
      <c r="J19" s="10"/>
    </row>
    <row r="20" spans="2:10" x14ac:dyDescent="0.25">
      <c r="B20" s="9"/>
      <c r="C20" s="4"/>
      <c r="D20" s="4"/>
      <c r="E20" s="4"/>
      <c r="F20" s="4"/>
      <c r="G20" s="4"/>
      <c r="H20" s="4"/>
      <c r="I20" s="4"/>
      <c r="J20" s="10"/>
    </row>
    <row r="21" spans="2:10" x14ac:dyDescent="0.25">
      <c r="B21" s="9"/>
      <c r="C21" s="4"/>
      <c r="D21" s="4"/>
      <c r="E21" s="4"/>
      <c r="F21" s="4"/>
      <c r="G21" s="4"/>
      <c r="H21" s="4"/>
      <c r="I21" s="4"/>
      <c r="J21" s="10"/>
    </row>
    <row r="22" spans="2:10" x14ac:dyDescent="0.25">
      <c r="B22" s="9"/>
      <c r="C22" s="4"/>
      <c r="D22" s="4"/>
      <c r="E22" s="4"/>
      <c r="F22" s="4"/>
      <c r="G22" s="4"/>
      <c r="H22" s="4"/>
      <c r="I22" s="4"/>
      <c r="J22" s="10"/>
    </row>
    <row r="23" spans="2:10" x14ac:dyDescent="0.25">
      <c r="B23" s="9"/>
      <c r="C23" s="4"/>
      <c r="D23" s="4"/>
      <c r="E23" s="4"/>
      <c r="F23" s="4"/>
      <c r="G23" s="4"/>
      <c r="H23" s="4"/>
      <c r="I23" s="4"/>
      <c r="J23" s="10"/>
    </row>
    <row r="24" spans="2:10" x14ac:dyDescent="0.25">
      <c r="B24" s="9"/>
      <c r="C24" s="4"/>
      <c r="D24" s="4"/>
      <c r="E24" s="4"/>
      <c r="F24" s="4"/>
      <c r="G24" s="4"/>
      <c r="H24" s="4"/>
      <c r="I24" s="4"/>
      <c r="J24" s="10"/>
    </row>
    <row r="25" spans="2:10" x14ac:dyDescent="0.25">
      <c r="B25" s="9"/>
      <c r="C25" s="4"/>
      <c r="D25" s="4"/>
      <c r="E25" s="4"/>
      <c r="F25" s="4"/>
      <c r="G25" s="4"/>
      <c r="H25" s="4"/>
      <c r="I25" s="4"/>
      <c r="J25" s="10"/>
    </row>
    <row r="26" spans="2:10" x14ac:dyDescent="0.25">
      <c r="B26" s="9"/>
      <c r="C26" s="4"/>
      <c r="D26" s="4"/>
      <c r="E26" s="4"/>
      <c r="F26" s="4"/>
      <c r="G26" s="4"/>
      <c r="H26" s="4"/>
      <c r="I26" s="4"/>
      <c r="J26" s="10"/>
    </row>
    <row r="27" spans="2:10" x14ac:dyDescent="0.25">
      <c r="B27" s="9"/>
      <c r="C27" s="4"/>
      <c r="D27" s="4"/>
      <c r="E27" s="4"/>
      <c r="F27" s="4"/>
      <c r="G27" s="4"/>
      <c r="H27" s="4"/>
      <c r="I27" s="4"/>
      <c r="J27" s="10"/>
    </row>
    <row r="28" spans="2:10" ht="7.5" customHeight="1" x14ac:dyDescent="0.25">
      <c r="B28" s="9"/>
      <c r="C28" s="4"/>
      <c r="D28" s="4"/>
      <c r="E28" s="4"/>
      <c r="F28" s="4"/>
      <c r="G28" s="4"/>
      <c r="H28" s="4"/>
      <c r="I28" s="4"/>
      <c r="J28" s="10"/>
    </row>
    <row r="29" spans="2:10" ht="7.5" customHeight="1" x14ac:dyDescent="0.25">
      <c r="B29" s="9"/>
      <c r="C29" s="4"/>
      <c r="D29" s="4"/>
      <c r="E29" s="4"/>
      <c r="F29" s="4"/>
      <c r="G29" s="4"/>
      <c r="H29" s="4"/>
      <c r="I29" s="4"/>
      <c r="J29" s="10"/>
    </row>
    <row r="30" spans="2:10" x14ac:dyDescent="0.25">
      <c r="B30" s="9"/>
      <c r="C30" s="4"/>
      <c r="D30" s="4"/>
      <c r="E30" s="4"/>
      <c r="F30" s="4"/>
      <c r="G30" s="4"/>
      <c r="H30" s="4"/>
      <c r="I30" s="4"/>
      <c r="J30" s="10"/>
    </row>
    <row r="31" spans="2:10" x14ac:dyDescent="0.25">
      <c r="B31" s="9"/>
      <c r="C31" s="4"/>
      <c r="D31" s="4"/>
      <c r="E31" s="4"/>
      <c r="F31" s="4"/>
      <c r="G31" s="4"/>
      <c r="H31" s="4"/>
      <c r="I31" s="4"/>
      <c r="J31" s="10"/>
    </row>
    <row r="32" spans="2:10" x14ac:dyDescent="0.25">
      <c r="B32" s="9"/>
      <c r="C32" s="4"/>
      <c r="D32" s="4"/>
      <c r="E32" s="4"/>
      <c r="F32" s="4"/>
      <c r="G32" s="4"/>
      <c r="H32" s="4"/>
      <c r="I32" s="4"/>
      <c r="J32" s="10"/>
    </row>
    <row r="33" spans="2:13" x14ac:dyDescent="0.25">
      <c r="B33" s="9"/>
      <c r="C33" s="4"/>
      <c r="D33" s="4"/>
      <c r="E33" s="4"/>
      <c r="F33" s="4"/>
      <c r="G33" s="4"/>
      <c r="H33" s="4"/>
      <c r="I33" s="4"/>
      <c r="J33" s="10"/>
    </row>
    <row r="34" spans="2:13" x14ac:dyDescent="0.25">
      <c r="B34" s="9"/>
      <c r="C34" s="4"/>
      <c r="D34" s="4"/>
      <c r="E34" s="4"/>
      <c r="F34" s="4"/>
      <c r="G34" s="4"/>
      <c r="H34" s="4"/>
      <c r="I34" s="4"/>
      <c r="J34" s="10"/>
    </row>
    <row r="35" spans="2:13" x14ac:dyDescent="0.25">
      <c r="B35" s="9"/>
      <c r="C35" s="4"/>
      <c r="D35" s="4"/>
      <c r="E35" s="4"/>
      <c r="F35" s="4"/>
      <c r="G35" s="4"/>
      <c r="H35" s="4"/>
      <c r="I35" s="4"/>
      <c r="J35" s="10"/>
    </row>
    <row r="36" spans="2:13" x14ac:dyDescent="0.25">
      <c r="B36" s="9"/>
      <c r="C36" s="4"/>
      <c r="D36" s="4"/>
      <c r="E36" s="4"/>
      <c r="F36" s="4"/>
      <c r="G36" s="4"/>
      <c r="H36" s="4"/>
      <c r="I36" s="4"/>
      <c r="J36" s="10"/>
    </row>
    <row r="37" spans="2:13" x14ac:dyDescent="0.25">
      <c r="B37" s="9"/>
      <c r="C37" s="4"/>
      <c r="D37" s="4"/>
      <c r="E37" s="4"/>
      <c r="F37" s="4"/>
      <c r="G37" s="4"/>
      <c r="H37" s="4"/>
      <c r="I37" s="4"/>
      <c r="J37" s="10"/>
    </row>
    <row r="38" spans="2:13" x14ac:dyDescent="0.25">
      <c r="B38" s="9"/>
      <c r="C38" s="4"/>
      <c r="D38" s="4"/>
      <c r="E38" s="4"/>
      <c r="F38" s="4"/>
      <c r="G38" s="4"/>
      <c r="H38" s="4"/>
      <c r="I38" s="4"/>
      <c r="J38" s="10"/>
    </row>
    <row r="39" spans="2:13" ht="7.5" customHeight="1" x14ac:dyDescent="0.25">
      <c r="B39" s="9"/>
      <c r="C39" s="4"/>
      <c r="D39" s="4"/>
      <c r="E39" s="4"/>
      <c r="F39" s="4"/>
      <c r="G39" s="4"/>
      <c r="H39" s="4"/>
      <c r="I39" s="4"/>
      <c r="J39" s="10"/>
    </row>
    <row r="40" spans="2:13" ht="7.5" customHeight="1" x14ac:dyDescent="0.25">
      <c r="B40" s="9"/>
      <c r="C40" s="4"/>
      <c r="D40" s="4"/>
      <c r="E40" s="4"/>
      <c r="F40" s="4"/>
      <c r="G40" s="4"/>
      <c r="H40" s="4"/>
      <c r="I40" s="4"/>
      <c r="J40" s="10"/>
    </row>
    <row r="41" spans="2:13" x14ac:dyDescent="0.25">
      <c r="B41" s="9"/>
      <c r="C41" s="4"/>
      <c r="D41" s="4"/>
      <c r="E41" s="4"/>
      <c r="F41" s="4"/>
      <c r="G41" s="4"/>
      <c r="H41" s="4"/>
      <c r="I41" s="4"/>
      <c r="J41" s="10"/>
    </row>
    <row r="42" spans="2:13" x14ac:dyDescent="0.25">
      <c r="B42" s="9"/>
      <c r="C42" s="4"/>
      <c r="D42" s="4"/>
      <c r="E42" s="4"/>
      <c r="F42" s="4"/>
      <c r="G42" s="4"/>
      <c r="H42" s="4"/>
      <c r="I42" s="4"/>
      <c r="J42" s="10"/>
    </row>
    <row r="43" spans="2:13" x14ac:dyDescent="0.25">
      <c r="B43" s="9"/>
      <c r="C43" s="4"/>
      <c r="D43" s="4"/>
      <c r="E43" s="4"/>
      <c r="F43" s="4"/>
      <c r="G43" s="4"/>
      <c r="H43" s="4"/>
      <c r="I43" s="4"/>
      <c r="J43" s="10"/>
    </row>
    <row r="44" spans="2:13" x14ac:dyDescent="0.25">
      <c r="B44" s="9"/>
      <c r="C44" s="4"/>
      <c r="D44" s="4"/>
      <c r="E44" s="4"/>
      <c r="F44" s="4"/>
      <c r="G44" s="4"/>
      <c r="H44" s="4"/>
      <c r="I44" s="4"/>
      <c r="J44" s="10"/>
    </row>
    <row r="45" spans="2:13" x14ac:dyDescent="0.25">
      <c r="B45" s="9"/>
      <c r="C45" s="4"/>
      <c r="D45" s="4"/>
      <c r="E45" s="4"/>
      <c r="F45" s="4"/>
      <c r="G45" s="4"/>
      <c r="H45" s="4"/>
      <c r="I45" s="4"/>
      <c r="J45" s="10"/>
    </row>
    <row r="46" spans="2:13" x14ac:dyDescent="0.25">
      <c r="B46" s="9"/>
      <c r="C46" s="4"/>
      <c r="D46" s="4"/>
      <c r="E46" s="4"/>
      <c r="F46" s="4"/>
      <c r="G46" s="4"/>
      <c r="H46" s="4"/>
      <c r="I46" s="4"/>
      <c r="J46" s="10"/>
    </row>
    <row r="47" spans="2:13" ht="27" customHeight="1" thickBot="1" x14ac:dyDescent="0.3">
      <c r="B47" s="157" t="s">
        <v>865</v>
      </c>
      <c r="C47" s="158"/>
      <c r="D47" s="11"/>
      <c r="E47" s="11"/>
      <c r="F47" s="11"/>
      <c r="G47" s="11"/>
      <c r="H47" s="11"/>
      <c r="I47" s="11"/>
      <c r="J47" s="12"/>
      <c r="M47"/>
    </row>
  </sheetData>
  <mergeCells count="1">
    <mergeCell ref="B47:C47"/>
  </mergeCells>
  <printOptions horizontalCentered="1" verticalCentered="1"/>
  <pageMargins left="0.31496062992125984" right="0.31496062992125984" top="0.35433070866141736" bottom="0.55118110236220474" header="0.31496062992125984" footer="0.31496062992125984"/>
  <pageSetup scale="105" orientation="portrait" r:id="rId1"/>
  <headerFooter differentFirst="1">
    <oddFooter>&amp;R&amp;"Arial,Negrita"&amp;12 Página &amp;P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2:R22"/>
  <sheetViews>
    <sheetView topLeftCell="A15" zoomScale="80" zoomScaleNormal="80" workbookViewId="0">
      <pane xSplit="2" topLeftCell="C1" activePane="topRight" state="frozen"/>
      <selection pane="topRight" activeCell="C19" sqref="C19"/>
    </sheetView>
  </sheetViews>
  <sheetFormatPr baseColWidth="10" defaultColWidth="11.42578125" defaultRowHeight="14.25" x14ac:dyDescent="0.2"/>
  <cols>
    <col min="1" max="1" width="3.140625" style="18" customWidth="1"/>
    <col min="2" max="2" width="42.7109375" style="18" customWidth="1"/>
    <col min="3" max="7" width="20.7109375" style="18" customWidth="1"/>
    <col min="8" max="8" width="24.28515625" style="18" customWidth="1"/>
    <col min="9" max="13" width="20.7109375" style="18" customWidth="1"/>
    <col min="14" max="14" width="21.140625" style="18" customWidth="1"/>
    <col min="15" max="15" width="3.140625" style="35" customWidth="1"/>
    <col min="16" max="16" width="31.28515625" style="18" customWidth="1"/>
    <col min="17" max="17" width="16.28515625" style="18" customWidth="1"/>
    <col min="18" max="18" width="3.140625" style="35" customWidth="1"/>
    <col min="19" max="19" width="6.85546875" style="18" customWidth="1"/>
    <col min="20" max="16384" width="11.42578125" style="18"/>
  </cols>
  <sheetData>
    <row r="2" spans="2:18" ht="36" customHeight="1" x14ac:dyDescent="0.2">
      <c r="B2" s="61" t="s">
        <v>337</v>
      </c>
      <c r="C2" s="169" t="s">
        <v>336</v>
      </c>
      <c r="D2" s="169"/>
      <c r="E2" s="169"/>
      <c r="F2" s="169"/>
      <c r="G2" s="169"/>
      <c r="H2" s="169"/>
      <c r="I2" s="169"/>
      <c r="J2" s="169"/>
      <c r="K2" s="169"/>
      <c r="L2" s="169"/>
      <c r="M2" s="169"/>
      <c r="N2" s="169"/>
      <c r="O2" s="17"/>
      <c r="R2" s="17"/>
    </row>
    <row r="3" spans="2:18" x14ac:dyDescent="0.2">
      <c r="C3" s="19"/>
      <c r="D3" s="19"/>
      <c r="E3" s="19"/>
      <c r="F3" s="19"/>
      <c r="G3" s="19"/>
      <c r="H3" s="19"/>
      <c r="I3" s="19"/>
      <c r="J3" s="19"/>
      <c r="K3" s="19"/>
      <c r="L3" s="19"/>
      <c r="M3" s="19"/>
      <c r="N3" s="19"/>
      <c r="O3" s="20"/>
      <c r="R3" s="20"/>
    </row>
    <row r="4" spans="2:18" ht="29.25" customHeight="1" x14ac:dyDescent="0.2">
      <c r="B4" s="61" t="s">
        <v>338</v>
      </c>
      <c r="C4" s="169" t="s">
        <v>139</v>
      </c>
      <c r="D4" s="169"/>
      <c r="E4" s="169"/>
      <c r="F4" s="169"/>
      <c r="G4" s="169"/>
      <c r="H4" s="169"/>
      <c r="I4" s="169"/>
      <c r="J4" s="169"/>
      <c r="K4" s="169"/>
      <c r="L4" s="169"/>
      <c r="M4" s="169"/>
      <c r="N4" s="169"/>
      <c r="O4" s="17"/>
      <c r="R4" s="17"/>
    </row>
    <row r="5" spans="2:18" ht="15" customHeight="1" x14ac:dyDescent="0.2">
      <c r="B5" s="21"/>
      <c r="C5" s="22"/>
      <c r="D5" s="22"/>
      <c r="E5" s="22"/>
      <c r="F5" s="22"/>
      <c r="G5" s="22"/>
      <c r="H5" s="22"/>
      <c r="I5" s="22"/>
      <c r="J5" s="22"/>
      <c r="K5" s="22"/>
      <c r="L5" s="22"/>
      <c r="M5" s="22"/>
      <c r="N5" s="22"/>
      <c r="O5" s="22"/>
      <c r="R5" s="22"/>
    </row>
    <row r="6" spans="2:18" ht="16.5" customHeight="1" x14ac:dyDescent="0.2">
      <c r="B6" s="170" t="s">
        <v>0</v>
      </c>
      <c r="C6" s="171" t="s">
        <v>13</v>
      </c>
      <c r="D6" s="172"/>
      <c r="E6" s="172"/>
      <c r="F6" s="173"/>
      <c r="G6" s="171" t="s">
        <v>2</v>
      </c>
      <c r="H6" s="172"/>
      <c r="I6" s="172"/>
      <c r="J6" s="172"/>
      <c r="K6" s="172"/>
      <c r="L6" s="172"/>
      <c r="M6" s="173"/>
      <c r="N6" s="174" t="s">
        <v>3</v>
      </c>
      <c r="O6" s="24"/>
      <c r="P6" s="168" t="s">
        <v>11</v>
      </c>
      <c r="Q6" s="168"/>
      <c r="R6" s="24"/>
    </row>
    <row r="7" spans="2:18" ht="31.5" customHeight="1" x14ac:dyDescent="0.2">
      <c r="B7" s="170"/>
      <c r="C7" s="38" t="s">
        <v>9</v>
      </c>
      <c r="D7" s="38" t="s">
        <v>10</v>
      </c>
      <c r="E7" s="38" t="s">
        <v>1</v>
      </c>
      <c r="F7" s="38" t="s">
        <v>16</v>
      </c>
      <c r="G7" s="38" t="s">
        <v>14</v>
      </c>
      <c r="H7" s="42" t="s">
        <v>15</v>
      </c>
      <c r="I7" s="38" t="s">
        <v>18</v>
      </c>
      <c r="J7" s="42" t="s">
        <v>17</v>
      </c>
      <c r="K7" s="38" t="s">
        <v>19</v>
      </c>
      <c r="L7" s="42" t="s">
        <v>20</v>
      </c>
      <c r="M7" s="38" t="s">
        <v>4</v>
      </c>
      <c r="N7" s="174"/>
      <c r="O7" s="24"/>
      <c r="P7" s="60" t="s">
        <v>26</v>
      </c>
      <c r="Q7" s="60" t="s">
        <v>5</v>
      </c>
      <c r="R7" s="24"/>
    </row>
    <row r="8" spans="2:18" ht="57" x14ac:dyDescent="0.2">
      <c r="B8" s="187" t="s">
        <v>339</v>
      </c>
      <c r="C8" s="178">
        <v>1750000000</v>
      </c>
      <c r="D8" s="181">
        <v>0</v>
      </c>
      <c r="E8" s="181">
        <v>0</v>
      </c>
      <c r="F8" s="184">
        <f>+C8+D8+E8</f>
        <v>1750000000</v>
      </c>
      <c r="G8" s="178">
        <v>3150000000</v>
      </c>
      <c r="H8" s="178"/>
      <c r="I8" s="181">
        <v>0</v>
      </c>
      <c r="J8" s="181"/>
      <c r="K8" s="181">
        <v>5000000000</v>
      </c>
      <c r="L8" s="181" t="s">
        <v>30</v>
      </c>
      <c r="M8" s="181">
        <f>+G8+I8+K8</f>
        <v>8150000000</v>
      </c>
      <c r="N8" s="190">
        <f>+F8+M8</f>
        <v>9900000000</v>
      </c>
      <c r="O8" s="28"/>
      <c r="P8" s="29" t="s">
        <v>341</v>
      </c>
      <c r="Q8" s="53">
        <v>22000</v>
      </c>
      <c r="R8" s="28"/>
    </row>
    <row r="9" spans="2:18" ht="15" x14ac:dyDescent="0.2">
      <c r="B9" s="189"/>
      <c r="C9" s="180"/>
      <c r="D9" s="183"/>
      <c r="E9" s="183"/>
      <c r="F9" s="186"/>
      <c r="G9" s="180"/>
      <c r="H9" s="180"/>
      <c r="I9" s="183"/>
      <c r="J9" s="183"/>
      <c r="K9" s="183"/>
      <c r="L9" s="183"/>
      <c r="M9" s="183"/>
      <c r="N9" s="192"/>
      <c r="O9" s="28"/>
      <c r="P9" s="29" t="s">
        <v>340</v>
      </c>
      <c r="Q9" s="53">
        <v>11</v>
      </c>
      <c r="R9" s="28"/>
    </row>
    <row r="10" spans="2:18" ht="57" x14ac:dyDescent="0.2">
      <c r="B10" s="39" t="s">
        <v>342</v>
      </c>
      <c r="C10" s="47">
        <v>500000000</v>
      </c>
      <c r="D10" s="26">
        <v>0</v>
      </c>
      <c r="E10" s="26">
        <v>0</v>
      </c>
      <c r="F10" s="46">
        <f t="shared" ref="F10:F15" si="0">+C10+D10+E10</f>
        <v>500000000</v>
      </c>
      <c r="G10" s="47">
        <v>500000000</v>
      </c>
      <c r="H10" s="47"/>
      <c r="I10" s="26">
        <v>0</v>
      </c>
      <c r="J10" s="26"/>
      <c r="K10" s="26">
        <v>0</v>
      </c>
      <c r="L10" s="26"/>
      <c r="M10" s="26">
        <f t="shared" ref="M10:M15" si="1">+G10+I10+K10</f>
        <v>500000000</v>
      </c>
      <c r="N10" s="49">
        <f t="shared" ref="N10:N15" si="2">+F10+M10</f>
        <v>1000000000</v>
      </c>
      <c r="O10" s="28"/>
      <c r="P10" s="29" t="s">
        <v>341</v>
      </c>
      <c r="Q10" s="53">
        <v>460000</v>
      </c>
      <c r="R10" s="28"/>
    </row>
    <row r="11" spans="2:18" ht="15" x14ac:dyDescent="0.2">
      <c r="B11" s="39" t="s">
        <v>343</v>
      </c>
      <c r="C11" s="47">
        <v>700000000</v>
      </c>
      <c r="D11" s="26">
        <v>0</v>
      </c>
      <c r="E11" s="26">
        <v>0</v>
      </c>
      <c r="F11" s="46">
        <f t="shared" si="0"/>
        <v>700000000</v>
      </c>
      <c r="G11" s="47">
        <v>500000000</v>
      </c>
      <c r="H11" s="47"/>
      <c r="I11" s="26">
        <v>0</v>
      </c>
      <c r="J11" s="26"/>
      <c r="K11" s="26">
        <v>0</v>
      </c>
      <c r="L11" s="26"/>
      <c r="M11" s="26">
        <f t="shared" si="1"/>
        <v>500000000</v>
      </c>
      <c r="N11" s="49">
        <f t="shared" si="2"/>
        <v>1200000000</v>
      </c>
      <c r="O11" s="28"/>
      <c r="P11" s="29"/>
      <c r="Q11" s="53"/>
      <c r="R11" s="28"/>
    </row>
    <row r="12" spans="2:18" ht="15" x14ac:dyDescent="0.2">
      <c r="B12" s="39" t="s">
        <v>344</v>
      </c>
      <c r="C12" s="26">
        <v>0</v>
      </c>
      <c r="D12" s="26">
        <v>0</v>
      </c>
      <c r="E12" s="26">
        <v>0</v>
      </c>
      <c r="F12" s="46">
        <f t="shared" si="0"/>
        <v>0</v>
      </c>
      <c r="G12" s="47">
        <v>100000000</v>
      </c>
      <c r="H12" s="47" t="s">
        <v>345</v>
      </c>
      <c r="I12" s="26">
        <v>0</v>
      </c>
      <c r="J12" s="26"/>
      <c r="K12" s="26">
        <v>0</v>
      </c>
      <c r="L12" s="26"/>
      <c r="M12" s="26">
        <f t="shared" si="1"/>
        <v>100000000</v>
      </c>
      <c r="N12" s="49">
        <f t="shared" si="2"/>
        <v>100000000</v>
      </c>
      <c r="O12" s="28"/>
      <c r="P12" s="29"/>
      <c r="Q12" s="53"/>
      <c r="R12" s="28"/>
    </row>
    <row r="13" spans="2:18" ht="15" x14ac:dyDescent="0.2">
      <c r="B13" s="39" t="s">
        <v>346</v>
      </c>
      <c r="C13" s="26">
        <v>0</v>
      </c>
      <c r="D13" s="26">
        <v>0</v>
      </c>
      <c r="E13" s="26">
        <v>0</v>
      </c>
      <c r="F13" s="46">
        <f t="shared" si="0"/>
        <v>0</v>
      </c>
      <c r="G13" s="26">
        <v>0</v>
      </c>
      <c r="H13" s="26"/>
      <c r="I13" s="26">
        <v>0</v>
      </c>
      <c r="J13" s="26"/>
      <c r="K13" s="26">
        <v>4000000000</v>
      </c>
      <c r="L13" s="26" t="s">
        <v>30</v>
      </c>
      <c r="M13" s="26">
        <f t="shared" si="1"/>
        <v>4000000000</v>
      </c>
      <c r="N13" s="49">
        <f t="shared" si="2"/>
        <v>4000000000</v>
      </c>
      <c r="O13" s="28"/>
      <c r="P13" s="29"/>
      <c r="Q13" s="53"/>
      <c r="R13" s="28"/>
    </row>
    <row r="14" spans="2:18" ht="15" x14ac:dyDescent="0.2">
      <c r="B14" s="39" t="s">
        <v>347</v>
      </c>
      <c r="C14" s="26">
        <v>0</v>
      </c>
      <c r="D14" s="26">
        <v>0</v>
      </c>
      <c r="E14" s="26">
        <v>0</v>
      </c>
      <c r="F14" s="46">
        <f t="shared" si="0"/>
        <v>0</v>
      </c>
      <c r="G14" s="26">
        <v>0</v>
      </c>
      <c r="H14" s="26"/>
      <c r="I14" s="26">
        <v>0</v>
      </c>
      <c r="J14" s="26"/>
      <c r="K14" s="26">
        <v>28000000000</v>
      </c>
      <c r="L14" s="26" t="s">
        <v>30</v>
      </c>
      <c r="M14" s="26">
        <f t="shared" si="1"/>
        <v>28000000000</v>
      </c>
      <c r="N14" s="49">
        <f t="shared" si="2"/>
        <v>28000000000</v>
      </c>
      <c r="O14" s="28"/>
      <c r="P14" s="29"/>
      <c r="Q14" s="53"/>
      <c r="R14" s="28"/>
    </row>
    <row r="15" spans="2:18" ht="28.5" x14ac:dyDescent="0.2">
      <c r="B15" s="39" t="s">
        <v>348</v>
      </c>
      <c r="C15" s="26">
        <v>0</v>
      </c>
      <c r="D15" s="26">
        <v>0</v>
      </c>
      <c r="E15" s="26">
        <v>0</v>
      </c>
      <c r="F15" s="46">
        <f t="shared" si="0"/>
        <v>0</v>
      </c>
      <c r="G15" s="26">
        <v>0</v>
      </c>
      <c r="H15" s="26"/>
      <c r="I15" s="26">
        <v>0</v>
      </c>
      <c r="J15" s="26"/>
      <c r="K15" s="26">
        <v>4000000000</v>
      </c>
      <c r="L15" s="26" t="s">
        <v>30</v>
      </c>
      <c r="M15" s="26">
        <f t="shared" si="1"/>
        <v>4000000000</v>
      </c>
      <c r="N15" s="49">
        <f t="shared" si="2"/>
        <v>4000000000</v>
      </c>
      <c r="O15" s="28"/>
      <c r="P15" s="29" t="s">
        <v>62</v>
      </c>
      <c r="Q15" s="53">
        <v>15</v>
      </c>
      <c r="R15" s="28"/>
    </row>
    <row r="16" spans="2:18" ht="75" x14ac:dyDescent="0.2">
      <c r="B16" s="31" t="s">
        <v>6</v>
      </c>
      <c r="C16" s="32">
        <f>SUM(C8:C15)</f>
        <v>2950000000</v>
      </c>
      <c r="D16" s="32">
        <f>SUM(D8:D15)</f>
        <v>0</v>
      </c>
      <c r="E16" s="32">
        <f>SUM(E8:E15)</f>
        <v>0</v>
      </c>
      <c r="F16" s="32">
        <f>SUM(F8:F15)</f>
        <v>2950000000</v>
      </c>
      <c r="G16" s="32">
        <f>SUM(G8:G15)</f>
        <v>4250000000</v>
      </c>
      <c r="I16" s="32">
        <f>SUM(I8:I15)</f>
        <v>0</v>
      </c>
      <c r="K16" s="32">
        <f>SUM(K8:K15)</f>
        <v>41000000000</v>
      </c>
      <c r="M16" s="50">
        <f>SUM(M8:M15)</f>
        <v>45250000000</v>
      </c>
      <c r="N16" s="50">
        <f>SUM(N8:N15)</f>
        <v>48200000000</v>
      </c>
      <c r="O16" s="33"/>
      <c r="P16" s="66" t="s">
        <v>341</v>
      </c>
      <c r="Q16" s="63">
        <f>+Q8+Q10</f>
        <v>482000</v>
      </c>
      <c r="R16" s="33"/>
    </row>
    <row r="17" spans="1:17" ht="15" x14ac:dyDescent="0.2">
      <c r="P17" s="66" t="s">
        <v>340</v>
      </c>
      <c r="Q17" s="63">
        <f>+Q9</f>
        <v>11</v>
      </c>
    </row>
    <row r="18" spans="1:17" ht="30" x14ac:dyDescent="0.2">
      <c r="B18" s="31" t="s">
        <v>12</v>
      </c>
      <c r="C18" s="69">
        <f>F16</f>
        <v>2950000000</v>
      </c>
      <c r="D18" s="40"/>
      <c r="P18" s="66" t="s">
        <v>62</v>
      </c>
      <c r="Q18" s="63">
        <f>+Q15</f>
        <v>15</v>
      </c>
    </row>
    <row r="19" spans="1:17" ht="15.75" x14ac:dyDescent="0.2">
      <c r="B19" s="31" t="s">
        <v>7</v>
      </c>
      <c r="C19" s="34">
        <f>+M16</f>
        <v>45250000000</v>
      </c>
      <c r="D19" s="40"/>
    </row>
    <row r="20" spans="1:17" ht="15.75" x14ac:dyDescent="0.25">
      <c r="B20" s="31" t="s">
        <v>3</v>
      </c>
      <c r="C20" s="36">
        <f>+C18+C19</f>
        <v>48200000000</v>
      </c>
      <c r="D20" s="41"/>
    </row>
    <row r="22" spans="1:17" x14ac:dyDescent="0.2">
      <c r="A22" s="43"/>
      <c r="B22" s="43"/>
      <c r="C22" s="43"/>
      <c r="D22" s="43"/>
      <c r="E22" s="43"/>
      <c r="F22" s="43"/>
      <c r="G22" s="43"/>
      <c r="H22" s="43"/>
      <c r="I22" s="43"/>
      <c r="J22" s="43"/>
      <c r="K22" s="43"/>
      <c r="L22" s="43"/>
      <c r="M22" s="43"/>
      <c r="N22" s="43"/>
      <c r="O22" s="44"/>
      <c r="P22" s="43"/>
      <c r="Q22" s="43"/>
    </row>
  </sheetData>
  <mergeCells count="20">
    <mergeCell ref="B6:B7"/>
    <mergeCell ref="C6:F6"/>
    <mergeCell ref="G6:M6"/>
    <mergeCell ref="N6:N7"/>
    <mergeCell ref="G8:G9"/>
    <mergeCell ref="B8:B9"/>
    <mergeCell ref="C8:C9"/>
    <mergeCell ref="D8:D9"/>
    <mergeCell ref="E8:E9"/>
    <mergeCell ref="F8:F9"/>
    <mergeCell ref="H8:H9"/>
    <mergeCell ref="I8:I9"/>
    <mergeCell ref="J8:J9"/>
    <mergeCell ref="P6:Q6"/>
    <mergeCell ref="C2:N2"/>
    <mergeCell ref="C4:N4"/>
    <mergeCell ref="K8:K9"/>
    <mergeCell ref="L8:L9"/>
    <mergeCell ref="M8:M9"/>
    <mergeCell ref="N8:N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AI280"/>
  <sheetViews>
    <sheetView showGridLines="0" zoomScale="60" zoomScaleNormal="60" workbookViewId="0">
      <selection activeCell="Z231" sqref="Z231:Z234"/>
    </sheetView>
  </sheetViews>
  <sheetFormatPr baseColWidth="10" defaultColWidth="11.5703125" defaultRowHeight="14.25" x14ac:dyDescent="0.2"/>
  <cols>
    <col min="1" max="1" width="7.28515625" style="3" customWidth="1"/>
    <col min="2" max="2" width="6" style="3" customWidth="1"/>
    <col min="3" max="3" width="34.140625" style="3" customWidth="1"/>
    <col min="4" max="4" width="16.5703125" style="71" customWidth="1"/>
    <col min="5" max="5" width="23.85546875" style="3" customWidth="1"/>
    <col min="6" max="6" width="18.7109375" style="71" customWidth="1"/>
    <col min="7" max="7" width="19.28515625" style="71" customWidth="1"/>
    <col min="8" max="8" width="17.140625" style="71" customWidth="1"/>
    <col min="9" max="9" width="23.140625" style="71" customWidth="1"/>
    <col min="10" max="10" width="24.140625" style="71" customWidth="1"/>
    <col min="11" max="11" width="25" style="3" customWidth="1"/>
    <col min="12" max="12" width="23.7109375" style="3" customWidth="1"/>
    <col min="13" max="13" width="30.85546875" style="3" customWidth="1"/>
    <col min="14" max="14" width="18.28515625" style="3" customWidth="1"/>
    <col min="15" max="15" width="35.42578125" style="3" customWidth="1"/>
    <col min="16" max="16" width="18.5703125" style="3" customWidth="1"/>
    <col min="17" max="17" width="42" style="3" customWidth="1"/>
    <col min="18" max="18" width="37" style="3" customWidth="1"/>
    <col min="19" max="19" width="33.140625" style="3" customWidth="1"/>
    <col min="20" max="20" width="27.140625" style="3" customWidth="1"/>
    <col min="21" max="21" width="20.7109375" style="3" customWidth="1"/>
    <col min="22" max="22" width="42.7109375" style="3" customWidth="1"/>
    <col min="23" max="23" width="37.7109375" style="3" customWidth="1"/>
    <col min="24" max="24" width="15.28515625" style="3" customWidth="1"/>
    <col min="25" max="25" width="40.28515625" style="3" customWidth="1"/>
    <col min="26" max="26" width="62.42578125" style="3" customWidth="1"/>
    <col min="27" max="27" width="14.140625" style="3" customWidth="1"/>
    <col min="28" max="28" width="24.7109375" style="3" customWidth="1"/>
    <col min="29" max="29" width="22.85546875" style="3" customWidth="1"/>
    <col min="30" max="30" width="16.42578125" style="3" customWidth="1"/>
    <col min="31" max="31" width="53" style="3" customWidth="1"/>
    <col min="32" max="32" width="20.7109375" style="3" customWidth="1"/>
    <col min="33" max="33" width="50.5703125" style="3" customWidth="1"/>
    <col min="34" max="34" width="45.42578125" style="3" customWidth="1"/>
    <col min="35" max="35" width="52.28515625" style="3" customWidth="1"/>
    <col min="36" max="16384" width="11.5703125" style="3"/>
  </cols>
  <sheetData>
    <row r="1" spans="1:35" ht="26.25" customHeight="1" x14ac:dyDescent="0.2">
      <c r="A1" s="302"/>
      <c r="B1" s="303"/>
      <c r="C1" s="303"/>
      <c r="D1" s="303"/>
      <c r="E1" s="304"/>
      <c r="F1" s="323" t="s">
        <v>520</v>
      </c>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74" t="s">
        <v>417</v>
      </c>
    </row>
    <row r="2" spans="1:35" ht="26.25" customHeight="1" x14ac:dyDescent="0.2">
      <c r="A2" s="305"/>
      <c r="B2" s="306"/>
      <c r="C2" s="306"/>
      <c r="D2" s="306"/>
      <c r="E2" s="307"/>
      <c r="F2" s="325"/>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75" t="s">
        <v>522</v>
      </c>
    </row>
    <row r="3" spans="1:35" ht="26.25" customHeight="1" thickBot="1" x14ac:dyDescent="0.25">
      <c r="A3" s="308"/>
      <c r="B3" s="309"/>
      <c r="C3" s="309"/>
      <c r="D3" s="309"/>
      <c r="E3" s="310"/>
      <c r="F3" s="327"/>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83" t="s">
        <v>864</v>
      </c>
    </row>
    <row r="5" spans="1:35" ht="16.5" thickBot="1" x14ac:dyDescent="0.25">
      <c r="D5" s="1"/>
      <c r="F5" s="1"/>
      <c r="G5" s="1"/>
      <c r="H5" s="1"/>
      <c r="I5" s="1"/>
      <c r="J5" s="1"/>
      <c r="K5" s="1"/>
      <c r="L5" s="2"/>
      <c r="M5" s="2"/>
      <c r="N5" s="2"/>
      <c r="O5" s="2"/>
      <c r="P5" s="2"/>
      <c r="Q5" s="2"/>
      <c r="R5" s="2"/>
      <c r="S5" s="2"/>
      <c r="T5" s="2"/>
      <c r="U5" s="2"/>
      <c r="V5" s="2"/>
      <c r="W5" s="2"/>
      <c r="X5" s="2"/>
      <c r="Y5" s="2"/>
      <c r="Z5" s="2"/>
      <c r="AA5" s="2"/>
      <c r="AB5" s="2"/>
      <c r="AC5" s="2"/>
      <c r="AD5" s="2"/>
      <c r="AE5" s="2"/>
      <c r="AF5" s="2"/>
      <c r="AG5" s="2"/>
      <c r="AH5" s="2"/>
      <c r="AI5" s="2"/>
    </row>
    <row r="6" spans="1:35" ht="34.5" customHeight="1" thickBot="1" x14ac:dyDescent="0.25">
      <c r="A6" s="311" t="s">
        <v>866</v>
      </c>
      <c r="B6" s="312"/>
      <c r="C6" s="312"/>
      <c r="D6" s="312"/>
      <c r="E6" s="312"/>
      <c r="F6" s="312"/>
      <c r="G6" s="312"/>
      <c r="H6" s="312"/>
      <c r="I6" s="312"/>
      <c r="J6" s="312"/>
      <c r="K6" s="312"/>
      <c r="L6" s="312"/>
      <c r="M6" s="312"/>
      <c r="N6" s="312"/>
      <c r="O6" s="312"/>
      <c r="P6" s="312"/>
      <c r="Q6" s="312"/>
      <c r="R6" s="312"/>
      <c r="S6" s="312"/>
      <c r="T6" s="312"/>
      <c r="U6" s="312"/>
      <c r="V6" s="312"/>
      <c r="W6" s="313"/>
      <c r="X6" s="340" t="s">
        <v>521</v>
      </c>
      <c r="Y6" s="341"/>
      <c r="Z6" s="341"/>
      <c r="AA6" s="341"/>
      <c r="AB6" s="341"/>
      <c r="AC6" s="341"/>
      <c r="AD6" s="341"/>
      <c r="AE6" s="341"/>
      <c r="AF6" s="341"/>
      <c r="AG6" s="341"/>
      <c r="AH6" s="341"/>
      <c r="AI6" s="342"/>
    </row>
    <row r="7" spans="1:35" ht="60.75" customHeight="1" x14ac:dyDescent="0.2">
      <c r="A7" s="299" t="s">
        <v>525</v>
      </c>
      <c r="B7" s="329" t="s">
        <v>484</v>
      </c>
      <c r="C7" s="317" t="s">
        <v>357</v>
      </c>
      <c r="D7" s="317" t="s">
        <v>471</v>
      </c>
      <c r="E7" s="317" t="s">
        <v>474</v>
      </c>
      <c r="F7" s="317" t="s">
        <v>373</v>
      </c>
      <c r="G7" s="317" t="s">
        <v>409</v>
      </c>
      <c r="H7" s="317" t="s">
        <v>512</v>
      </c>
      <c r="I7" s="317" t="s">
        <v>359</v>
      </c>
      <c r="J7" s="317" t="s">
        <v>376</v>
      </c>
      <c r="K7" s="317" t="s">
        <v>377</v>
      </c>
      <c r="L7" s="317" t="s">
        <v>458</v>
      </c>
      <c r="M7" s="317" t="s">
        <v>486</v>
      </c>
      <c r="N7" s="317" t="s">
        <v>371</v>
      </c>
      <c r="O7" s="317" t="s">
        <v>354</v>
      </c>
      <c r="P7" s="319" t="s">
        <v>496</v>
      </c>
      <c r="Q7" s="320"/>
      <c r="R7" s="321"/>
      <c r="S7" s="317" t="s">
        <v>349</v>
      </c>
      <c r="T7" s="317" t="s">
        <v>350</v>
      </c>
      <c r="U7" s="317" t="s">
        <v>355</v>
      </c>
      <c r="V7" s="317"/>
      <c r="W7" s="319" t="s">
        <v>356</v>
      </c>
      <c r="X7" s="334" t="s">
        <v>362</v>
      </c>
      <c r="Y7" s="337" t="s">
        <v>407</v>
      </c>
      <c r="Z7" s="337"/>
      <c r="AA7" s="337" t="s">
        <v>372</v>
      </c>
      <c r="AB7" s="337"/>
      <c r="AC7" s="337"/>
      <c r="AD7" s="337" t="s">
        <v>370</v>
      </c>
      <c r="AE7" s="337"/>
      <c r="AF7" s="337" t="s">
        <v>1259</v>
      </c>
      <c r="AG7" s="337"/>
      <c r="AH7" s="337" t="s">
        <v>363</v>
      </c>
      <c r="AI7" s="331" t="s">
        <v>366</v>
      </c>
    </row>
    <row r="8" spans="1:35" ht="62.25" customHeight="1" thickBot="1" x14ac:dyDescent="0.25">
      <c r="A8" s="300" t="s">
        <v>357</v>
      </c>
      <c r="B8" s="330" t="s">
        <v>357</v>
      </c>
      <c r="C8" s="318" t="s">
        <v>357</v>
      </c>
      <c r="D8" s="318" t="s">
        <v>358</v>
      </c>
      <c r="E8" s="318" t="s">
        <v>357</v>
      </c>
      <c r="F8" s="318" t="s">
        <v>358</v>
      </c>
      <c r="G8" s="318" t="s">
        <v>358</v>
      </c>
      <c r="H8" s="318" t="s">
        <v>358</v>
      </c>
      <c r="I8" s="318" t="s">
        <v>359</v>
      </c>
      <c r="J8" s="318" t="s">
        <v>360</v>
      </c>
      <c r="K8" s="318" t="s">
        <v>353</v>
      </c>
      <c r="L8" s="318" t="s">
        <v>361</v>
      </c>
      <c r="M8" s="318" t="s">
        <v>354</v>
      </c>
      <c r="N8" s="318" t="s">
        <v>354</v>
      </c>
      <c r="O8" s="318" t="s">
        <v>354</v>
      </c>
      <c r="P8" s="106" t="s">
        <v>368</v>
      </c>
      <c r="Q8" s="106" t="s">
        <v>367</v>
      </c>
      <c r="R8" s="106" t="s">
        <v>513</v>
      </c>
      <c r="S8" s="318" t="s">
        <v>349</v>
      </c>
      <c r="T8" s="318" t="s">
        <v>350</v>
      </c>
      <c r="U8" s="106" t="s">
        <v>364</v>
      </c>
      <c r="V8" s="106" t="s">
        <v>408</v>
      </c>
      <c r="W8" s="336"/>
      <c r="X8" s="335"/>
      <c r="Y8" s="105" t="s">
        <v>389</v>
      </c>
      <c r="Z8" s="105" t="s">
        <v>459</v>
      </c>
      <c r="AA8" s="105" t="s">
        <v>392</v>
      </c>
      <c r="AB8" s="105" t="s">
        <v>391</v>
      </c>
      <c r="AC8" s="105" t="s">
        <v>1092</v>
      </c>
      <c r="AD8" s="105" t="s">
        <v>485</v>
      </c>
      <c r="AE8" s="105" t="s">
        <v>390</v>
      </c>
      <c r="AF8" s="105" t="s">
        <v>365</v>
      </c>
      <c r="AG8" s="105" t="s">
        <v>369</v>
      </c>
      <c r="AH8" s="338"/>
      <c r="AI8" s="332" t="s">
        <v>363</v>
      </c>
    </row>
    <row r="9" spans="1:35" s="78" customFormat="1" ht="74.25" customHeight="1" x14ac:dyDescent="0.2">
      <c r="A9" s="226" t="s">
        <v>572</v>
      </c>
      <c r="B9" s="227">
        <v>1</v>
      </c>
      <c r="C9" s="206" t="s">
        <v>577</v>
      </c>
      <c r="D9" s="198" t="s">
        <v>473</v>
      </c>
      <c r="E9" s="198" t="s">
        <v>481</v>
      </c>
      <c r="F9" s="198" t="s">
        <v>470</v>
      </c>
      <c r="G9" s="198" t="s">
        <v>380</v>
      </c>
      <c r="H9" s="230" t="s">
        <v>569</v>
      </c>
      <c r="I9" s="198" t="s">
        <v>587</v>
      </c>
      <c r="J9" s="198" t="s">
        <v>375</v>
      </c>
      <c r="K9" s="198" t="s">
        <v>378</v>
      </c>
      <c r="L9" s="198" t="s">
        <v>379</v>
      </c>
      <c r="M9" s="206" t="s">
        <v>808</v>
      </c>
      <c r="N9" s="231">
        <v>100</v>
      </c>
      <c r="O9" s="206" t="s">
        <v>588</v>
      </c>
      <c r="P9" s="198" t="s">
        <v>504</v>
      </c>
      <c r="Q9" s="206" t="str">
        <f>IF(AND(P9&lt;&gt;""),VLOOKUP(P9,[1]Presentación!$B$26:$F$29,2,FALSE),"")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9" s="206" t="s">
        <v>589</v>
      </c>
      <c r="S9" s="198" t="s">
        <v>411</v>
      </c>
      <c r="T9" s="201" t="s">
        <v>403</v>
      </c>
      <c r="U9" s="203">
        <v>0</v>
      </c>
      <c r="V9" s="206" t="s">
        <v>578</v>
      </c>
      <c r="W9" s="209" t="s">
        <v>388</v>
      </c>
      <c r="X9" s="212" t="s">
        <v>961</v>
      </c>
      <c r="Y9" s="215">
        <v>1</v>
      </c>
      <c r="Z9" s="218" t="s">
        <v>1260</v>
      </c>
      <c r="AA9" s="219">
        <v>60</v>
      </c>
      <c r="AB9" s="145">
        <v>43</v>
      </c>
      <c r="AC9" s="147" t="s">
        <v>757</v>
      </c>
      <c r="AD9" s="219">
        <v>274</v>
      </c>
      <c r="AE9" s="218" t="s">
        <v>1261</v>
      </c>
      <c r="AF9" s="222">
        <v>0</v>
      </c>
      <c r="AG9" s="133" t="s">
        <v>968</v>
      </c>
      <c r="AH9" s="218" t="s">
        <v>966</v>
      </c>
      <c r="AI9" s="223" t="s">
        <v>965</v>
      </c>
    </row>
    <row r="10" spans="1:35" s="78" customFormat="1" ht="74.25" customHeight="1" x14ac:dyDescent="0.2">
      <c r="A10" s="226"/>
      <c r="B10" s="228"/>
      <c r="C10" s="207"/>
      <c r="D10" s="199"/>
      <c r="E10" s="199"/>
      <c r="F10" s="199"/>
      <c r="G10" s="199" t="s">
        <v>380</v>
      </c>
      <c r="H10" s="199"/>
      <c r="I10" s="199" t="s">
        <v>374</v>
      </c>
      <c r="J10" s="199" t="s">
        <v>375</v>
      </c>
      <c r="K10" s="199" t="s">
        <v>378</v>
      </c>
      <c r="L10" s="199" t="s">
        <v>379</v>
      </c>
      <c r="M10" s="207"/>
      <c r="N10" s="220"/>
      <c r="O10" s="207"/>
      <c r="P10" s="199"/>
      <c r="Q10" s="207"/>
      <c r="R10" s="207" t="s">
        <v>384</v>
      </c>
      <c r="S10" s="199"/>
      <c r="T10" s="201" t="s">
        <v>386</v>
      </c>
      <c r="U10" s="204"/>
      <c r="V10" s="207"/>
      <c r="W10" s="210"/>
      <c r="X10" s="213"/>
      <c r="Y10" s="216"/>
      <c r="Z10" s="207"/>
      <c r="AA10" s="220"/>
      <c r="AB10" s="135">
        <v>5</v>
      </c>
      <c r="AC10" s="128" t="s">
        <v>948</v>
      </c>
      <c r="AD10" s="220"/>
      <c r="AE10" s="207"/>
      <c r="AF10" s="204"/>
      <c r="AG10" s="136" t="s">
        <v>967</v>
      </c>
      <c r="AH10" s="207"/>
      <c r="AI10" s="224"/>
    </row>
    <row r="11" spans="1:35" s="78" customFormat="1" ht="74.25" customHeight="1" x14ac:dyDescent="0.2">
      <c r="A11" s="226"/>
      <c r="B11" s="228"/>
      <c r="C11" s="207"/>
      <c r="D11" s="199"/>
      <c r="E11" s="199"/>
      <c r="F11" s="199"/>
      <c r="G11" s="199"/>
      <c r="H11" s="199"/>
      <c r="I11" s="199"/>
      <c r="J11" s="199"/>
      <c r="K11" s="199"/>
      <c r="L11" s="199"/>
      <c r="M11" s="207"/>
      <c r="N11" s="220"/>
      <c r="O11" s="207"/>
      <c r="P11" s="199"/>
      <c r="Q11" s="207"/>
      <c r="R11" s="207"/>
      <c r="S11" s="199"/>
      <c r="T11" s="201"/>
      <c r="U11" s="204"/>
      <c r="V11" s="207"/>
      <c r="W11" s="210"/>
      <c r="X11" s="213"/>
      <c r="Y11" s="216"/>
      <c r="Z11" s="207"/>
      <c r="AA11" s="220"/>
      <c r="AB11" s="135">
        <v>5</v>
      </c>
      <c r="AC11" s="128" t="s">
        <v>740</v>
      </c>
      <c r="AD11" s="220"/>
      <c r="AE11" s="207"/>
      <c r="AF11" s="204"/>
      <c r="AG11" s="130" t="s">
        <v>969</v>
      </c>
      <c r="AH11" s="207"/>
      <c r="AI11" s="224"/>
    </row>
    <row r="12" spans="1:35" s="78" customFormat="1" ht="74.25" customHeight="1" x14ac:dyDescent="0.2">
      <c r="A12" s="226"/>
      <c r="B12" s="229"/>
      <c r="C12" s="208"/>
      <c r="D12" s="200"/>
      <c r="E12" s="200"/>
      <c r="F12" s="200"/>
      <c r="G12" s="200"/>
      <c r="H12" s="200"/>
      <c r="I12" s="200"/>
      <c r="J12" s="200"/>
      <c r="K12" s="200"/>
      <c r="L12" s="200"/>
      <c r="M12" s="208"/>
      <c r="N12" s="221"/>
      <c r="O12" s="208"/>
      <c r="P12" s="200"/>
      <c r="Q12" s="208"/>
      <c r="R12" s="208"/>
      <c r="S12" s="200"/>
      <c r="T12" s="202"/>
      <c r="U12" s="205"/>
      <c r="V12" s="208"/>
      <c r="W12" s="211"/>
      <c r="X12" s="214"/>
      <c r="Y12" s="217"/>
      <c r="Z12" s="208"/>
      <c r="AA12" s="221"/>
      <c r="AB12" s="142">
        <v>3</v>
      </c>
      <c r="AC12" s="140" t="s">
        <v>900</v>
      </c>
      <c r="AD12" s="221"/>
      <c r="AE12" s="208"/>
      <c r="AF12" s="205"/>
      <c r="AG12" s="131" t="s">
        <v>970</v>
      </c>
      <c r="AH12" s="208"/>
      <c r="AI12" s="225"/>
    </row>
    <row r="13" spans="1:35" s="78" customFormat="1" ht="74.25" customHeight="1" x14ac:dyDescent="0.2">
      <c r="A13" s="226"/>
      <c r="B13" s="229"/>
      <c r="C13" s="208"/>
      <c r="D13" s="200"/>
      <c r="E13" s="200"/>
      <c r="F13" s="200"/>
      <c r="G13" s="200"/>
      <c r="H13" s="200"/>
      <c r="I13" s="200"/>
      <c r="J13" s="200"/>
      <c r="K13" s="200"/>
      <c r="L13" s="200"/>
      <c r="M13" s="208"/>
      <c r="N13" s="221"/>
      <c r="O13" s="208"/>
      <c r="P13" s="200"/>
      <c r="Q13" s="208"/>
      <c r="R13" s="208"/>
      <c r="S13" s="200"/>
      <c r="T13" s="202"/>
      <c r="U13" s="205"/>
      <c r="V13" s="208"/>
      <c r="W13" s="211"/>
      <c r="X13" s="214"/>
      <c r="Y13" s="217"/>
      <c r="Z13" s="208"/>
      <c r="AA13" s="221"/>
      <c r="AB13" s="142">
        <v>2</v>
      </c>
      <c r="AC13" s="140" t="s">
        <v>962</v>
      </c>
      <c r="AD13" s="221"/>
      <c r="AE13" s="208"/>
      <c r="AF13" s="205"/>
      <c r="AG13" s="131"/>
      <c r="AH13" s="208"/>
      <c r="AI13" s="225"/>
    </row>
    <row r="14" spans="1:35" s="78" customFormat="1" ht="74.25" customHeight="1" x14ac:dyDescent="0.2">
      <c r="A14" s="226"/>
      <c r="B14" s="229"/>
      <c r="C14" s="208"/>
      <c r="D14" s="200"/>
      <c r="E14" s="200"/>
      <c r="F14" s="200"/>
      <c r="G14" s="200"/>
      <c r="H14" s="200"/>
      <c r="I14" s="200"/>
      <c r="J14" s="200"/>
      <c r="K14" s="200"/>
      <c r="L14" s="200"/>
      <c r="M14" s="208"/>
      <c r="N14" s="221"/>
      <c r="O14" s="208"/>
      <c r="P14" s="200"/>
      <c r="Q14" s="208"/>
      <c r="R14" s="208"/>
      <c r="S14" s="200"/>
      <c r="T14" s="202"/>
      <c r="U14" s="205"/>
      <c r="V14" s="208"/>
      <c r="W14" s="211"/>
      <c r="X14" s="214"/>
      <c r="Y14" s="217"/>
      <c r="Z14" s="208"/>
      <c r="AA14" s="221"/>
      <c r="AB14" s="142">
        <v>1</v>
      </c>
      <c r="AC14" s="140" t="s">
        <v>963</v>
      </c>
      <c r="AD14" s="221"/>
      <c r="AE14" s="208"/>
      <c r="AF14" s="205"/>
      <c r="AG14" s="131"/>
      <c r="AH14" s="208"/>
      <c r="AI14" s="225"/>
    </row>
    <row r="15" spans="1:35" s="78" customFormat="1" ht="105.75" customHeight="1" thickBot="1" x14ac:dyDescent="0.25">
      <c r="A15" s="226"/>
      <c r="B15" s="229"/>
      <c r="C15" s="208"/>
      <c r="D15" s="200"/>
      <c r="E15" s="200"/>
      <c r="F15" s="200"/>
      <c r="G15" s="200" t="s">
        <v>380</v>
      </c>
      <c r="H15" s="200"/>
      <c r="I15" s="200" t="s">
        <v>374</v>
      </c>
      <c r="J15" s="200" t="s">
        <v>375</v>
      </c>
      <c r="K15" s="200" t="s">
        <v>378</v>
      </c>
      <c r="L15" s="200" t="s">
        <v>379</v>
      </c>
      <c r="M15" s="208"/>
      <c r="N15" s="221"/>
      <c r="O15" s="208"/>
      <c r="P15" s="200"/>
      <c r="Q15" s="208"/>
      <c r="R15" s="208" t="s">
        <v>384</v>
      </c>
      <c r="S15" s="200"/>
      <c r="T15" s="202" t="s">
        <v>386</v>
      </c>
      <c r="U15" s="205"/>
      <c r="V15" s="208"/>
      <c r="W15" s="211"/>
      <c r="X15" s="214"/>
      <c r="Y15" s="217"/>
      <c r="Z15" s="208"/>
      <c r="AA15" s="221"/>
      <c r="AB15" s="140">
        <v>1</v>
      </c>
      <c r="AC15" s="140" t="s">
        <v>964</v>
      </c>
      <c r="AD15" s="221"/>
      <c r="AE15" s="208"/>
      <c r="AF15" s="205"/>
      <c r="AG15" s="131"/>
      <c r="AH15" s="208"/>
      <c r="AI15" s="225"/>
    </row>
    <row r="16" spans="1:35" s="70" customFormat="1" ht="95.25" customHeight="1" x14ac:dyDescent="0.2">
      <c r="A16" s="256" t="s">
        <v>545</v>
      </c>
      <c r="B16" s="240">
        <v>2</v>
      </c>
      <c r="C16" s="261" t="s">
        <v>883</v>
      </c>
      <c r="D16" s="235" t="s">
        <v>475</v>
      </c>
      <c r="E16" s="235" t="s">
        <v>481</v>
      </c>
      <c r="F16" s="272" t="s">
        <v>382</v>
      </c>
      <c r="G16" s="272" t="s">
        <v>380</v>
      </c>
      <c r="H16" s="272" t="s">
        <v>546</v>
      </c>
      <c r="I16" s="272" t="s">
        <v>424</v>
      </c>
      <c r="J16" s="272" t="s">
        <v>375</v>
      </c>
      <c r="K16" s="272" t="s">
        <v>378</v>
      </c>
      <c r="L16" s="272" t="s">
        <v>379</v>
      </c>
      <c r="M16" s="261" t="s">
        <v>547</v>
      </c>
      <c r="N16" s="322">
        <v>100</v>
      </c>
      <c r="O16" s="261" t="s">
        <v>548</v>
      </c>
      <c r="P16" s="235" t="s">
        <v>504</v>
      </c>
      <c r="Q16" s="218" t="str">
        <f>IF(AND(P16&lt;&gt;""),VLOOKUP(P16,Presentación!$B$26:$F$29,2,FALSE),"")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16" s="261" t="s">
        <v>549</v>
      </c>
      <c r="S16" s="272" t="s">
        <v>385</v>
      </c>
      <c r="T16" s="272" t="s">
        <v>403</v>
      </c>
      <c r="U16" s="259">
        <v>0</v>
      </c>
      <c r="V16" s="261" t="s">
        <v>550</v>
      </c>
      <c r="W16" s="294" t="s">
        <v>388</v>
      </c>
      <c r="X16" s="264" t="s">
        <v>898</v>
      </c>
      <c r="Y16" s="295">
        <f>15/15</f>
        <v>1</v>
      </c>
      <c r="Z16" s="261" t="s">
        <v>949</v>
      </c>
      <c r="AA16" s="290">
        <f>SUM(AB16:AB19)</f>
        <v>2</v>
      </c>
      <c r="AB16" s="144">
        <v>1</v>
      </c>
      <c r="AC16" s="144" t="s">
        <v>740</v>
      </c>
      <c r="AD16" s="290">
        <v>680</v>
      </c>
      <c r="AE16" s="261" t="s">
        <v>910</v>
      </c>
      <c r="AF16" s="292">
        <v>0</v>
      </c>
      <c r="AG16" s="133" t="s">
        <v>886</v>
      </c>
      <c r="AH16" s="286" t="s">
        <v>899</v>
      </c>
      <c r="AI16" s="288" t="s">
        <v>890</v>
      </c>
    </row>
    <row r="17" spans="1:35" s="70" customFormat="1" ht="80.25" customHeight="1" x14ac:dyDescent="0.2">
      <c r="A17" s="257"/>
      <c r="B17" s="228"/>
      <c r="C17" s="245"/>
      <c r="D17" s="199"/>
      <c r="E17" s="199"/>
      <c r="F17" s="201"/>
      <c r="G17" s="201" t="s">
        <v>380</v>
      </c>
      <c r="H17" s="201" t="s">
        <v>381</v>
      </c>
      <c r="I17" s="201" t="s">
        <v>374</v>
      </c>
      <c r="J17" s="201" t="s">
        <v>375</v>
      </c>
      <c r="K17" s="201" t="s">
        <v>378</v>
      </c>
      <c r="L17" s="201" t="s">
        <v>379</v>
      </c>
      <c r="M17" s="245"/>
      <c r="N17" s="247">
        <v>100</v>
      </c>
      <c r="O17" s="245"/>
      <c r="P17" s="199"/>
      <c r="Q17" s="207"/>
      <c r="R17" s="245"/>
      <c r="S17" s="201" t="s">
        <v>385</v>
      </c>
      <c r="T17" s="201" t="s">
        <v>386</v>
      </c>
      <c r="U17" s="248"/>
      <c r="V17" s="245" t="s">
        <v>387</v>
      </c>
      <c r="W17" s="279" t="s">
        <v>388</v>
      </c>
      <c r="X17" s="265"/>
      <c r="Y17" s="296"/>
      <c r="Z17" s="245" t="s">
        <v>885</v>
      </c>
      <c r="AA17" s="291"/>
      <c r="AB17" s="139">
        <v>1</v>
      </c>
      <c r="AC17" s="139" t="s">
        <v>948</v>
      </c>
      <c r="AD17" s="291"/>
      <c r="AE17" s="245" t="s">
        <v>885</v>
      </c>
      <c r="AF17" s="293"/>
      <c r="AG17" s="148" t="s">
        <v>950</v>
      </c>
      <c r="AH17" s="287"/>
      <c r="AI17" s="289"/>
    </row>
    <row r="18" spans="1:35" s="70" customFormat="1" ht="80.25" customHeight="1" x14ac:dyDescent="0.2">
      <c r="A18" s="257"/>
      <c r="B18" s="228"/>
      <c r="C18" s="245"/>
      <c r="D18" s="199"/>
      <c r="E18" s="199"/>
      <c r="F18" s="201"/>
      <c r="G18" s="201"/>
      <c r="H18" s="201"/>
      <c r="I18" s="201"/>
      <c r="J18" s="201"/>
      <c r="K18" s="201"/>
      <c r="L18" s="201"/>
      <c r="M18" s="245"/>
      <c r="N18" s="247"/>
      <c r="O18" s="245"/>
      <c r="P18" s="199"/>
      <c r="Q18" s="207"/>
      <c r="R18" s="245"/>
      <c r="S18" s="201"/>
      <c r="T18" s="201"/>
      <c r="U18" s="248"/>
      <c r="V18" s="245"/>
      <c r="W18" s="279"/>
      <c r="X18" s="265"/>
      <c r="Y18" s="296"/>
      <c r="Z18" s="245"/>
      <c r="AA18" s="291"/>
      <c r="AB18" s="139"/>
      <c r="AC18" s="139"/>
      <c r="AD18" s="291"/>
      <c r="AE18" s="245"/>
      <c r="AF18" s="293"/>
      <c r="AG18" s="130" t="s">
        <v>951</v>
      </c>
      <c r="AH18" s="287"/>
      <c r="AI18" s="289"/>
    </row>
    <row r="19" spans="1:35" s="70" customFormat="1" ht="80.25" customHeight="1" x14ac:dyDescent="0.2">
      <c r="A19" s="257"/>
      <c r="B19" s="228"/>
      <c r="C19" s="245"/>
      <c r="D19" s="199"/>
      <c r="E19" s="199"/>
      <c r="F19" s="201"/>
      <c r="G19" s="201" t="s">
        <v>380</v>
      </c>
      <c r="H19" s="201" t="s">
        <v>381</v>
      </c>
      <c r="I19" s="201" t="s">
        <v>374</v>
      </c>
      <c r="J19" s="201" t="s">
        <v>375</v>
      </c>
      <c r="K19" s="201" t="s">
        <v>378</v>
      </c>
      <c r="L19" s="201" t="s">
        <v>379</v>
      </c>
      <c r="M19" s="245"/>
      <c r="N19" s="247">
        <v>100</v>
      </c>
      <c r="O19" s="245"/>
      <c r="P19" s="199"/>
      <c r="Q19" s="207"/>
      <c r="R19" s="245"/>
      <c r="S19" s="201" t="s">
        <v>385</v>
      </c>
      <c r="T19" s="201" t="s">
        <v>386</v>
      </c>
      <c r="U19" s="248"/>
      <c r="V19" s="245" t="s">
        <v>387</v>
      </c>
      <c r="W19" s="279" t="s">
        <v>388</v>
      </c>
      <c r="X19" s="265"/>
      <c r="Y19" s="296"/>
      <c r="Z19" s="245" t="s">
        <v>885</v>
      </c>
      <c r="AA19" s="291"/>
      <c r="AB19" s="139"/>
      <c r="AC19" s="139"/>
      <c r="AD19" s="291"/>
      <c r="AE19" s="245" t="s">
        <v>885</v>
      </c>
      <c r="AF19" s="293"/>
      <c r="AG19" s="148" t="s">
        <v>901</v>
      </c>
      <c r="AH19" s="287"/>
      <c r="AI19" s="289"/>
    </row>
    <row r="20" spans="1:35" s="70" customFormat="1" ht="97.5" customHeight="1" x14ac:dyDescent="0.2">
      <c r="A20" s="257"/>
      <c r="B20" s="227">
        <v>3</v>
      </c>
      <c r="C20" s="245" t="s">
        <v>551</v>
      </c>
      <c r="D20" s="199" t="s">
        <v>475</v>
      </c>
      <c r="E20" s="200" t="s">
        <v>482</v>
      </c>
      <c r="F20" s="201" t="s">
        <v>382</v>
      </c>
      <c r="G20" s="201" t="s">
        <v>380</v>
      </c>
      <c r="H20" s="201" t="s">
        <v>552</v>
      </c>
      <c r="I20" s="201" t="s">
        <v>424</v>
      </c>
      <c r="J20" s="201" t="s">
        <v>375</v>
      </c>
      <c r="K20" s="201" t="s">
        <v>378</v>
      </c>
      <c r="L20" s="201" t="s">
        <v>379</v>
      </c>
      <c r="M20" s="245" t="s">
        <v>554</v>
      </c>
      <c r="N20" s="247">
        <v>100</v>
      </c>
      <c r="O20" s="245" t="s">
        <v>553</v>
      </c>
      <c r="P20" s="198" t="s">
        <v>504</v>
      </c>
      <c r="Q20" s="206" t="str">
        <f>IF(AND(P20&lt;&gt;""),VLOOKUP(P20,Presentación!$B$26:$F$29,2,FALSE),"")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20" s="245" t="s">
        <v>555</v>
      </c>
      <c r="S20" s="201" t="s">
        <v>385</v>
      </c>
      <c r="T20" s="201" t="s">
        <v>403</v>
      </c>
      <c r="U20" s="248">
        <v>0</v>
      </c>
      <c r="V20" s="245" t="s">
        <v>556</v>
      </c>
      <c r="W20" s="279" t="s">
        <v>388</v>
      </c>
      <c r="X20" s="265" t="s">
        <v>884</v>
      </c>
      <c r="Y20" s="233">
        <v>1</v>
      </c>
      <c r="Z20" s="245" t="s">
        <v>952</v>
      </c>
      <c r="AA20" s="199">
        <f>SUM(AB20:AB23)</f>
        <v>1</v>
      </c>
      <c r="AB20" s="139">
        <v>1</v>
      </c>
      <c r="AC20" s="139" t="s">
        <v>740</v>
      </c>
      <c r="AD20" s="201">
        <v>338</v>
      </c>
      <c r="AE20" s="207" t="s">
        <v>912</v>
      </c>
      <c r="AF20" s="204">
        <v>0</v>
      </c>
      <c r="AG20" s="130" t="s">
        <v>886</v>
      </c>
      <c r="AH20" s="207" t="s">
        <v>891</v>
      </c>
      <c r="AI20" s="224" t="s">
        <v>890</v>
      </c>
    </row>
    <row r="21" spans="1:35" s="70" customFormat="1" ht="92.25" customHeight="1" x14ac:dyDescent="0.2">
      <c r="A21" s="257"/>
      <c r="B21" s="228"/>
      <c r="C21" s="245"/>
      <c r="D21" s="199"/>
      <c r="E21" s="242"/>
      <c r="F21" s="201"/>
      <c r="G21" s="201" t="s">
        <v>380</v>
      </c>
      <c r="H21" s="201" t="s">
        <v>381</v>
      </c>
      <c r="I21" s="201" t="s">
        <v>374</v>
      </c>
      <c r="J21" s="201" t="s">
        <v>375</v>
      </c>
      <c r="K21" s="201" t="s">
        <v>378</v>
      </c>
      <c r="L21" s="201" t="s">
        <v>379</v>
      </c>
      <c r="M21" s="245"/>
      <c r="N21" s="247">
        <v>100</v>
      </c>
      <c r="O21" s="245"/>
      <c r="P21" s="199"/>
      <c r="Q21" s="207"/>
      <c r="R21" s="245" t="s">
        <v>384</v>
      </c>
      <c r="S21" s="201" t="s">
        <v>385</v>
      </c>
      <c r="T21" s="201" t="s">
        <v>386</v>
      </c>
      <c r="U21" s="248"/>
      <c r="V21" s="245" t="s">
        <v>387</v>
      </c>
      <c r="W21" s="279" t="s">
        <v>388</v>
      </c>
      <c r="X21" s="265"/>
      <c r="Y21" s="233"/>
      <c r="Z21" s="245"/>
      <c r="AA21" s="199"/>
      <c r="AB21" s="139"/>
      <c r="AC21" s="139"/>
      <c r="AD21" s="201"/>
      <c r="AE21" s="207" t="s">
        <v>885</v>
      </c>
      <c r="AF21" s="204"/>
      <c r="AG21" s="130" t="s">
        <v>889</v>
      </c>
      <c r="AH21" s="207"/>
      <c r="AI21" s="224"/>
    </row>
    <row r="22" spans="1:35" s="70" customFormat="1" ht="72" customHeight="1" x14ac:dyDescent="0.2">
      <c r="A22" s="257"/>
      <c r="B22" s="228"/>
      <c r="C22" s="245"/>
      <c r="D22" s="199"/>
      <c r="E22" s="242"/>
      <c r="F22" s="201"/>
      <c r="G22" s="201"/>
      <c r="H22" s="201"/>
      <c r="I22" s="201"/>
      <c r="J22" s="201"/>
      <c r="K22" s="201"/>
      <c r="L22" s="201"/>
      <c r="M22" s="245"/>
      <c r="N22" s="247"/>
      <c r="O22" s="245"/>
      <c r="P22" s="199"/>
      <c r="Q22" s="207"/>
      <c r="R22" s="245"/>
      <c r="S22" s="201"/>
      <c r="T22" s="201"/>
      <c r="U22" s="248"/>
      <c r="V22" s="245"/>
      <c r="W22" s="279"/>
      <c r="X22" s="265"/>
      <c r="Y22" s="233"/>
      <c r="Z22" s="245"/>
      <c r="AA22" s="199"/>
      <c r="AB22" s="139"/>
      <c r="AC22" s="139"/>
      <c r="AD22" s="201"/>
      <c r="AE22" s="207"/>
      <c r="AF22" s="204"/>
      <c r="AG22" s="130" t="s">
        <v>887</v>
      </c>
      <c r="AH22" s="207"/>
      <c r="AI22" s="224"/>
    </row>
    <row r="23" spans="1:35" s="70" customFormat="1" ht="87" customHeight="1" x14ac:dyDescent="0.2">
      <c r="A23" s="257"/>
      <c r="B23" s="228"/>
      <c r="C23" s="245"/>
      <c r="D23" s="199"/>
      <c r="E23" s="198"/>
      <c r="F23" s="201"/>
      <c r="G23" s="201" t="s">
        <v>380</v>
      </c>
      <c r="H23" s="201" t="s">
        <v>381</v>
      </c>
      <c r="I23" s="201" t="s">
        <v>374</v>
      </c>
      <c r="J23" s="201" t="s">
        <v>375</v>
      </c>
      <c r="K23" s="201" t="s">
        <v>378</v>
      </c>
      <c r="L23" s="201" t="s">
        <v>379</v>
      </c>
      <c r="M23" s="245"/>
      <c r="N23" s="247">
        <v>100</v>
      </c>
      <c r="O23" s="245"/>
      <c r="P23" s="199"/>
      <c r="Q23" s="207"/>
      <c r="R23" s="245" t="s">
        <v>384</v>
      </c>
      <c r="S23" s="201" t="s">
        <v>385</v>
      </c>
      <c r="T23" s="201" t="s">
        <v>386</v>
      </c>
      <c r="U23" s="248"/>
      <c r="V23" s="245" t="s">
        <v>387</v>
      </c>
      <c r="W23" s="279" t="s">
        <v>388</v>
      </c>
      <c r="X23" s="265"/>
      <c r="Y23" s="233"/>
      <c r="Z23" s="245"/>
      <c r="AA23" s="199"/>
      <c r="AB23" s="139"/>
      <c r="AC23" s="139"/>
      <c r="AD23" s="201"/>
      <c r="AE23" s="207" t="s">
        <v>885</v>
      </c>
      <c r="AF23" s="204"/>
      <c r="AG23" s="130" t="s">
        <v>888</v>
      </c>
      <c r="AH23" s="207"/>
      <c r="AI23" s="224"/>
    </row>
    <row r="24" spans="1:35" s="70" customFormat="1" ht="128.25" customHeight="1" x14ac:dyDescent="0.2">
      <c r="A24" s="257"/>
      <c r="B24" s="227">
        <v>4</v>
      </c>
      <c r="C24" s="245" t="s">
        <v>566</v>
      </c>
      <c r="D24" s="199" t="s">
        <v>475</v>
      </c>
      <c r="E24" s="200" t="s">
        <v>482</v>
      </c>
      <c r="F24" s="201" t="s">
        <v>382</v>
      </c>
      <c r="G24" s="201" t="s">
        <v>380</v>
      </c>
      <c r="H24" s="201" t="s">
        <v>592</v>
      </c>
      <c r="I24" s="201" t="s">
        <v>424</v>
      </c>
      <c r="J24" s="201" t="s">
        <v>375</v>
      </c>
      <c r="K24" s="201" t="s">
        <v>378</v>
      </c>
      <c r="L24" s="201" t="s">
        <v>379</v>
      </c>
      <c r="M24" s="245" t="s">
        <v>567</v>
      </c>
      <c r="N24" s="247">
        <v>100</v>
      </c>
      <c r="O24" s="245" t="s">
        <v>568</v>
      </c>
      <c r="P24" s="198" t="s">
        <v>504</v>
      </c>
      <c r="Q24" s="206" t="str">
        <f>IF(AND(P24&lt;&gt;""),VLOOKUP(P24,Presentación!$B$26:$F$29,2,FALSE),"")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24" s="245" t="s">
        <v>570</v>
      </c>
      <c r="S24" s="201" t="s">
        <v>385</v>
      </c>
      <c r="T24" s="201" t="s">
        <v>403</v>
      </c>
      <c r="U24" s="248">
        <v>0</v>
      </c>
      <c r="V24" s="245" t="s">
        <v>571</v>
      </c>
      <c r="W24" s="279" t="s">
        <v>388</v>
      </c>
      <c r="X24" s="265" t="s">
        <v>905</v>
      </c>
      <c r="Y24" s="233">
        <v>1</v>
      </c>
      <c r="Z24" s="245" t="s">
        <v>908</v>
      </c>
      <c r="AA24" s="199">
        <f>SUM(AB24:AB27)</f>
        <v>0</v>
      </c>
      <c r="AB24" s="139">
        <v>0</v>
      </c>
      <c r="AC24" s="139"/>
      <c r="AD24" s="201">
        <f>572+20</f>
        <v>592</v>
      </c>
      <c r="AE24" s="207" t="s">
        <v>911</v>
      </c>
      <c r="AF24" s="204">
        <v>0</v>
      </c>
      <c r="AG24" s="130" t="s">
        <v>906</v>
      </c>
      <c r="AH24" s="207" t="s">
        <v>909</v>
      </c>
      <c r="AI24" s="224" t="s">
        <v>907</v>
      </c>
    </row>
    <row r="25" spans="1:35" s="70" customFormat="1" ht="118.5" customHeight="1" x14ac:dyDescent="0.2">
      <c r="A25" s="257"/>
      <c r="B25" s="228"/>
      <c r="C25" s="245"/>
      <c r="D25" s="199"/>
      <c r="E25" s="242"/>
      <c r="F25" s="201"/>
      <c r="G25" s="201" t="s">
        <v>380</v>
      </c>
      <c r="H25" s="201" t="s">
        <v>381</v>
      </c>
      <c r="I25" s="201" t="s">
        <v>374</v>
      </c>
      <c r="J25" s="201" t="s">
        <v>375</v>
      </c>
      <c r="K25" s="201" t="s">
        <v>378</v>
      </c>
      <c r="L25" s="201" t="s">
        <v>379</v>
      </c>
      <c r="M25" s="245"/>
      <c r="N25" s="247">
        <v>100</v>
      </c>
      <c r="O25" s="245"/>
      <c r="P25" s="199"/>
      <c r="Q25" s="207"/>
      <c r="R25" s="245" t="s">
        <v>384</v>
      </c>
      <c r="S25" s="201" t="s">
        <v>385</v>
      </c>
      <c r="T25" s="201" t="s">
        <v>386</v>
      </c>
      <c r="U25" s="248"/>
      <c r="V25" s="245" t="s">
        <v>387</v>
      </c>
      <c r="W25" s="279" t="s">
        <v>388</v>
      </c>
      <c r="X25" s="265"/>
      <c r="Y25" s="233"/>
      <c r="Z25" s="245"/>
      <c r="AA25" s="199"/>
      <c r="AB25" s="139"/>
      <c r="AC25" s="139"/>
      <c r="AD25" s="201"/>
      <c r="AE25" s="207" t="s">
        <v>885</v>
      </c>
      <c r="AF25" s="204"/>
      <c r="AG25" s="130" t="s">
        <v>903</v>
      </c>
      <c r="AH25" s="207"/>
      <c r="AI25" s="224"/>
    </row>
    <row r="26" spans="1:35" s="70" customFormat="1" ht="129.75" customHeight="1" x14ac:dyDescent="0.2">
      <c r="A26" s="257"/>
      <c r="B26" s="228"/>
      <c r="C26" s="245"/>
      <c r="D26" s="199"/>
      <c r="E26" s="242"/>
      <c r="F26" s="201"/>
      <c r="G26" s="201"/>
      <c r="H26" s="201"/>
      <c r="I26" s="201"/>
      <c r="J26" s="201"/>
      <c r="K26" s="201"/>
      <c r="L26" s="201"/>
      <c r="M26" s="245"/>
      <c r="N26" s="247"/>
      <c r="O26" s="245"/>
      <c r="P26" s="199"/>
      <c r="Q26" s="207"/>
      <c r="R26" s="245"/>
      <c r="S26" s="201"/>
      <c r="T26" s="201"/>
      <c r="U26" s="248"/>
      <c r="V26" s="245"/>
      <c r="W26" s="279"/>
      <c r="X26" s="265"/>
      <c r="Y26" s="233"/>
      <c r="Z26" s="245"/>
      <c r="AA26" s="199"/>
      <c r="AB26" s="139"/>
      <c r="AC26" s="139"/>
      <c r="AD26" s="201"/>
      <c r="AE26" s="207"/>
      <c r="AF26" s="204"/>
      <c r="AG26" s="130" t="s">
        <v>902</v>
      </c>
      <c r="AH26" s="207"/>
      <c r="AI26" s="224"/>
    </row>
    <row r="27" spans="1:35" s="70" customFormat="1" ht="127.5" customHeight="1" x14ac:dyDescent="0.2">
      <c r="A27" s="257"/>
      <c r="B27" s="228"/>
      <c r="C27" s="245"/>
      <c r="D27" s="199"/>
      <c r="E27" s="198"/>
      <c r="F27" s="201"/>
      <c r="G27" s="201" t="s">
        <v>380</v>
      </c>
      <c r="H27" s="201" t="s">
        <v>381</v>
      </c>
      <c r="I27" s="201" t="s">
        <v>374</v>
      </c>
      <c r="J27" s="201" t="s">
        <v>375</v>
      </c>
      <c r="K27" s="201" t="s">
        <v>378</v>
      </c>
      <c r="L27" s="201" t="s">
        <v>379</v>
      </c>
      <c r="M27" s="245"/>
      <c r="N27" s="247">
        <v>100</v>
      </c>
      <c r="O27" s="245"/>
      <c r="P27" s="199"/>
      <c r="Q27" s="207"/>
      <c r="R27" s="245" t="s">
        <v>384</v>
      </c>
      <c r="S27" s="201" t="s">
        <v>385</v>
      </c>
      <c r="T27" s="201" t="s">
        <v>386</v>
      </c>
      <c r="U27" s="248"/>
      <c r="V27" s="245" t="s">
        <v>387</v>
      </c>
      <c r="W27" s="279" t="s">
        <v>388</v>
      </c>
      <c r="X27" s="265"/>
      <c r="Y27" s="233"/>
      <c r="Z27" s="245"/>
      <c r="AA27" s="199"/>
      <c r="AB27" s="139"/>
      <c r="AC27" s="139"/>
      <c r="AD27" s="201"/>
      <c r="AE27" s="207" t="s">
        <v>885</v>
      </c>
      <c r="AF27" s="204"/>
      <c r="AG27" s="130" t="s">
        <v>904</v>
      </c>
      <c r="AH27" s="207"/>
      <c r="AI27" s="224"/>
    </row>
    <row r="28" spans="1:35" s="70" customFormat="1" ht="100.5" customHeight="1" x14ac:dyDescent="0.2">
      <c r="A28" s="257"/>
      <c r="B28" s="227">
        <v>5</v>
      </c>
      <c r="C28" s="245" t="s">
        <v>557</v>
      </c>
      <c r="D28" s="199" t="s">
        <v>476</v>
      </c>
      <c r="E28" s="199" t="s">
        <v>482</v>
      </c>
      <c r="F28" s="201" t="s">
        <v>382</v>
      </c>
      <c r="G28" s="201" t="s">
        <v>380</v>
      </c>
      <c r="H28" s="201" t="s">
        <v>591</v>
      </c>
      <c r="I28" s="201" t="s">
        <v>424</v>
      </c>
      <c r="J28" s="201" t="s">
        <v>375</v>
      </c>
      <c r="K28" s="201" t="s">
        <v>378</v>
      </c>
      <c r="L28" s="201" t="s">
        <v>379</v>
      </c>
      <c r="M28" s="245" t="s">
        <v>563</v>
      </c>
      <c r="N28" s="247">
        <v>1000</v>
      </c>
      <c r="O28" s="245" t="s">
        <v>558</v>
      </c>
      <c r="P28" s="198" t="s">
        <v>511</v>
      </c>
      <c r="Q28" s="206" t="str">
        <f>IF(AND(P28&lt;&gt;""),VLOOKUP(P28,Presentación!$B$26:$F$29,2,FALSE),"")</f>
        <v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v>
      </c>
      <c r="R28" s="245" t="s">
        <v>460</v>
      </c>
      <c r="S28" s="201" t="s">
        <v>385</v>
      </c>
      <c r="T28" s="201" t="s">
        <v>398</v>
      </c>
      <c r="U28" s="248">
        <v>0</v>
      </c>
      <c r="V28" s="245" t="s">
        <v>559</v>
      </c>
      <c r="W28" s="279" t="s">
        <v>388</v>
      </c>
      <c r="X28" s="213" t="s">
        <v>913</v>
      </c>
      <c r="Y28" s="216">
        <v>1</v>
      </c>
      <c r="Z28" s="207" t="s">
        <v>914</v>
      </c>
      <c r="AA28" s="220">
        <f>SUM(AB28:AB30)</f>
        <v>54222</v>
      </c>
      <c r="AB28" s="135">
        <v>442</v>
      </c>
      <c r="AC28" s="128" t="s">
        <v>893</v>
      </c>
      <c r="AD28" s="220">
        <f>AA28</f>
        <v>54222</v>
      </c>
      <c r="AE28" s="207" t="s">
        <v>922</v>
      </c>
      <c r="AF28" s="204">
        <v>0</v>
      </c>
      <c r="AG28" s="130" t="s">
        <v>924</v>
      </c>
      <c r="AH28" s="207" t="s">
        <v>923</v>
      </c>
      <c r="AI28" s="224" t="s">
        <v>894</v>
      </c>
    </row>
    <row r="29" spans="1:35" s="70" customFormat="1" ht="102.75" customHeight="1" x14ac:dyDescent="0.2">
      <c r="A29" s="257"/>
      <c r="B29" s="228"/>
      <c r="C29" s="245"/>
      <c r="D29" s="199"/>
      <c r="E29" s="199"/>
      <c r="F29" s="201"/>
      <c r="G29" s="201"/>
      <c r="H29" s="201"/>
      <c r="I29" s="201"/>
      <c r="J29" s="201"/>
      <c r="K29" s="201"/>
      <c r="L29" s="201"/>
      <c r="M29" s="245"/>
      <c r="N29" s="247"/>
      <c r="O29" s="245"/>
      <c r="P29" s="199"/>
      <c r="Q29" s="207"/>
      <c r="R29" s="245"/>
      <c r="S29" s="201"/>
      <c r="T29" s="201"/>
      <c r="U29" s="248"/>
      <c r="V29" s="245"/>
      <c r="W29" s="279"/>
      <c r="X29" s="213"/>
      <c r="Y29" s="216"/>
      <c r="Z29" s="207"/>
      <c r="AA29" s="199"/>
      <c r="AB29" s="139">
        <v>46</v>
      </c>
      <c r="AC29" s="128" t="s">
        <v>915</v>
      </c>
      <c r="AD29" s="199"/>
      <c r="AE29" s="207"/>
      <c r="AF29" s="204"/>
      <c r="AG29" s="130" t="s">
        <v>895</v>
      </c>
      <c r="AH29" s="207"/>
      <c r="AI29" s="224"/>
    </row>
    <row r="30" spans="1:35" s="70" customFormat="1" ht="67.5" customHeight="1" x14ac:dyDescent="0.2">
      <c r="A30" s="257"/>
      <c r="B30" s="228"/>
      <c r="C30" s="245"/>
      <c r="D30" s="199"/>
      <c r="E30" s="199"/>
      <c r="F30" s="201"/>
      <c r="G30" s="201" t="s">
        <v>380</v>
      </c>
      <c r="H30" s="201" t="s">
        <v>381</v>
      </c>
      <c r="I30" s="201" t="s">
        <v>374</v>
      </c>
      <c r="J30" s="201" t="s">
        <v>375</v>
      </c>
      <c r="K30" s="201" t="s">
        <v>378</v>
      </c>
      <c r="L30" s="201" t="s">
        <v>379</v>
      </c>
      <c r="M30" s="245"/>
      <c r="N30" s="247">
        <v>100</v>
      </c>
      <c r="O30" s="245"/>
      <c r="P30" s="199"/>
      <c r="Q30" s="207"/>
      <c r="R30" s="245" t="s">
        <v>384</v>
      </c>
      <c r="S30" s="201" t="s">
        <v>385</v>
      </c>
      <c r="T30" s="201" t="s">
        <v>386</v>
      </c>
      <c r="U30" s="248"/>
      <c r="V30" s="245" t="s">
        <v>387</v>
      </c>
      <c r="W30" s="279" t="s">
        <v>388</v>
      </c>
      <c r="X30" s="213"/>
      <c r="Y30" s="216"/>
      <c r="Z30" s="207"/>
      <c r="AA30" s="199"/>
      <c r="AB30" s="135">
        <v>53734</v>
      </c>
      <c r="AC30" s="128" t="s">
        <v>917</v>
      </c>
      <c r="AD30" s="199"/>
      <c r="AE30" s="207"/>
      <c r="AF30" s="204"/>
      <c r="AG30" s="130" t="s">
        <v>921</v>
      </c>
      <c r="AH30" s="207"/>
      <c r="AI30" s="224"/>
    </row>
    <row r="31" spans="1:35" s="70" customFormat="1" ht="71.25" customHeight="1" x14ac:dyDescent="0.2">
      <c r="A31" s="257"/>
      <c r="B31" s="228"/>
      <c r="C31" s="245"/>
      <c r="D31" s="199"/>
      <c r="E31" s="199"/>
      <c r="F31" s="201"/>
      <c r="G31" s="201" t="s">
        <v>380</v>
      </c>
      <c r="H31" s="201" t="s">
        <v>381</v>
      </c>
      <c r="I31" s="201" t="s">
        <v>374</v>
      </c>
      <c r="J31" s="201" t="s">
        <v>375</v>
      </c>
      <c r="K31" s="201" t="s">
        <v>378</v>
      </c>
      <c r="L31" s="201" t="s">
        <v>379</v>
      </c>
      <c r="M31" s="245"/>
      <c r="N31" s="247">
        <v>100</v>
      </c>
      <c r="O31" s="245"/>
      <c r="P31" s="199"/>
      <c r="Q31" s="207"/>
      <c r="R31" s="245" t="s">
        <v>384</v>
      </c>
      <c r="S31" s="201" t="s">
        <v>385</v>
      </c>
      <c r="T31" s="201" t="s">
        <v>386</v>
      </c>
      <c r="U31" s="248"/>
      <c r="V31" s="245" t="s">
        <v>387</v>
      </c>
      <c r="W31" s="279" t="s">
        <v>388</v>
      </c>
      <c r="X31" s="213"/>
      <c r="Y31" s="216"/>
      <c r="Z31" s="207"/>
      <c r="AA31" s="199"/>
      <c r="AB31" s="135">
        <v>712</v>
      </c>
      <c r="AC31" s="128" t="s">
        <v>918</v>
      </c>
      <c r="AD31" s="199"/>
      <c r="AE31" s="207"/>
      <c r="AF31" s="204"/>
      <c r="AG31" s="130"/>
      <c r="AH31" s="207"/>
      <c r="AI31" s="224"/>
    </row>
    <row r="32" spans="1:35" s="70" customFormat="1" ht="127.5" customHeight="1" x14ac:dyDescent="0.2">
      <c r="A32" s="257"/>
      <c r="B32" s="227">
        <v>6</v>
      </c>
      <c r="C32" s="245" t="s">
        <v>560</v>
      </c>
      <c r="D32" s="199" t="s">
        <v>476</v>
      </c>
      <c r="E32" s="200" t="s">
        <v>482</v>
      </c>
      <c r="F32" s="201" t="s">
        <v>395</v>
      </c>
      <c r="G32" s="201" t="s">
        <v>380</v>
      </c>
      <c r="H32" s="201" t="s">
        <v>591</v>
      </c>
      <c r="I32" s="201" t="s">
        <v>424</v>
      </c>
      <c r="J32" s="201" t="s">
        <v>375</v>
      </c>
      <c r="K32" s="201" t="s">
        <v>378</v>
      </c>
      <c r="L32" s="201" t="s">
        <v>396</v>
      </c>
      <c r="M32" s="245" t="s">
        <v>563</v>
      </c>
      <c r="N32" s="247">
        <v>100</v>
      </c>
      <c r="O32" s="245" t="s">
        <v>397</v>
      </c>
      <c r="P32" s="198" t="s">
        <v>511</v>
      </c>
      <c r="Q32" s="206" t="str">
        <f>IF(AND(P32&lt;&gt;""),VLOOKUP(P32,Presentación!$B$26:$F$29,2,FALSE),"")</f>
        <v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v>
      </c>
      <c r="R32" s="245" t="s">
        <v>561</v>
      </c>
      <c r="S32" s="201" t="s">
        <v>385</v>
      </c>
      <c r="T32" s="201" t="s">
        <v>406</v>
      </c>
      <c r="U32" s="248">
        <v>0</v>
      </c>
      <c r="V32" s="245" t="s">
        <v>404</v>
      </c>
      <c r="W32" s="279" t="s">
        <v>388</v>
      </c>
      <c r="X32" s="213" t="s">
        <v>892</v>
      </c>
      <c r="Y32" s="216">
        <v>1</v>
      </c>
      <c r="Z32" s="207" t="s">
        <v>925</v>
      </c>
      <c r="AA32" s="220">
        <f>SUM(AB32:AB34)</f>
        <v>76</v>
      </c>
      <c r="AB32" s="128">
        <v>76</v>
      </c>
      <c r="AC32" s="128" t="s">
        <v>375</v>
      </c>
      <c r="AD32" s="199">
        <v>442</v>
      </c>
      <c r="AE32" s="207" t="s">
        <v>922</v>
      </c>
      <c r="AF32" s="204">
        <v>0</v>
      </c>
      <c r="AG32" s="130" t="s">
        <v>926</v>
      </c>
      <c r="AH32" s="207" t="s">
        <v>927</v>
      </c>
      <c r="AI32" s="224" t="s">
        <v>928</v>
      </c>
    </row>
    <row r="33" spans="1:35" s="70" customFormat="1" ht="108" customHeight="1" x14ac:dyDescent="0.2">
      <c r="A33" s="257"/>
      <c r="B33" s="228"/>
      <c r="C33" s="245"/>
      <c r="D33" s="199"/>
      <c r="E33" s="242"/>
      <c r="F33" s="201"/>
      <c r="G33" s="201"/>
      <c r="H33" s="201"/>
      <c r="I33" s="201"/>
      <c r="J33" s="201"/>
      <c r="K33" s="201"/>
      <c r="L33" s="201"/>
      <c r="M33" s="245"/>
      <c r="N33" s="247"/>
      <c r="O33" s="245"/>
      <c r="P33" s="199"/>
      <c r="Q33" s="207"/>
      <c r="R33" s="245"/>
      <c r="S33" s="201"/>
      <c r="T33" s="201"/>
      <c r="U33" s="248"/>
      <c r="V33" s="245"/>
      <c r="W33" s="279"/>
      <c r="X33" s="213"/>
      <c r="Y33" s="216"/>
      <c r="Z33" s="207"/>
      <c r="AA33" s="199"/>
      <c r="AB33" s="128"/>
      <c r="AC33" s="128"/>
      <c r="AD33" s="199"/>
      <c r="AE33" s="207"/>
      <c r="AF33" s="204"/>
      <c r="AG33" s="130" t="s">
        <v>919</v>
      </c>
      <c r="AH33" s="207"/>
      <c r="AI33" s="224"/>
    </row>
    <row r="34" spans="1:35" s="70" customFormat="1" ht="119.25" customHeight="1" x14ac:dyDescent="0.2">
      <c r="A34" s="257"/>
      <c r="B34" s="228"/>
      <c r="C34" s="245"/>
      <c r="D34" s="199"/>
      <c r="E34" s="242"/>
      <c r="F34" s="201"/>
      <c r="G34" s="201" t="s">
        <v>380</v>
      </c>
      <c r="H34" s="201" t="s">
        <v>381</v>
      </c>
      <c r="I34" s="201" t="s">
        <v>374</v>
      </c>
      <c r="J34" s="201" t="s">
        <v>375</v>
      </c>
      <c r="K34" s="201" t="s">
        <v>378</v>
      </c>
      <c r="L34" s="201" t="s">
        <v>379</v>
      </c>
      <c r="M34" s="245"/>
      <c r="N34" s="247">
        <v>100</v>
      </c>
      <c r="O34" s="245"/>
      <c r="P34" s="199"/>
      <c r="Q34" s="207"/>
      <c r="R34" s="245" t="s">
        <v>384</v>
      </c>
      <c r="S34" s="201" t="s">
        <v>385</v>
      </c>
      <c r="T34" s="201" t="s">
        <v>386</v>
      </c>
      <c r="U34" s="248"/>
      <c r="V34" s="245" t="s">
        <v>387</v>
      </c>
      <c r="W34" s="279" t="s">
        <v>388</v>
      </c>
      <c r="X34" s="213"/>
      <c r="Y34" s="216"/>
      <c r="Z34" s="207"/>
      <c r="AA34" s="199"/>
      <c r="AB34" s="128"/>
      <c r="AC34" s="128"/>
      <c r="AD34" s="199"/>
      <c r="AE34" s="207"/>
      <c r="AF34" s="204"/>
      <c r="AG34" s="130" t="s">
        <v>920</v>
      </c>
      <c r="AH34" s="207"/>
      <c r="AI34" s="224"/>
    </row>
    <row r="35" spans="1:35" s="70" customFormat="1" ht="81" customHeight="1" x14ac:dyDescent="0.2">
      <c r="A35" s="257"/>
      <c r="B35" s="228"/>
      <c r="C35" s="245"/>
      <c r="D35" s="199"/>
      <c r="E35" s="198"/>
      <c r="F35" s="201"/>
      <c r="G35" s="201" t="s">
        <v>380</v>
      </c>
      <c r="H35" s="201" t="s">
        <v>381</v>
      </c>
      <c r="I35" s="201" t="s">
        <v>374</v>
      </c>
      <c r="J35" s="201" t="s">
        <v>375</v>
      </c>
      <c r="K35" s="201" t="s">
        <v>378</v>
      </c>
      <c r="L35" s="201" t="s">
        <v>379</v>
      </c>
      <c r="M35" s="245"/>
      <c r="N35" s="247">
        <v>100</v>
      </c>
      <c r="O35" s="245"/>
      <c r="P35" s="199"/>
      <c r="Q35" s="207"/>
      <c r="R35" s="245" t="s">
        <v>384</v>
      </c>
      <c r="S35" s="201" t="s">
        <v>385</v>
      </c>
      <c r="T35" s="201" t="s">
        <v>386</v>
      </c>
      <c r="U35" s="248"/>
      <c r="V35" s="245" t="s">
        <v>387</v>
      </c>
      <c r="W35" s="279" t="s">
        <v>388</v>
      </c>
      <c r="X35" s="213"/>
      <c r="Y35" s="216"/>
      <c r="Z35" s="207"/>
      <c r="AA35" s="199"/>
      <c r="AB35" s="128"/>
      <c r="AC35" s="128"/>
      <c r="AD35" s="199"/>
      <c r="AE35" s="207"/>
      <c r="AF35" s="204"/>
      <c r="AG35" s="130"/>
      <c r="AH35" s="207"/>
      <c r="AI35" s="224"/>
    </row>
    <row r="36" spans="1:35" s="70" customFormat="1" ht="135.75" customHeight="1" x14ac:dyDescent="0.2">
      <c r="A36" s="257"/>
      <c r="B36" s="227">
        <v>7</v>
      </c>
      <c r="C36" s="245" t="s">
        <v>562</v>
      </c>
      <c r="D36" s="199" t="s">
        <v>476</v>
      </c>
      <c r="E36" s="200" t="s">
        <v>482</v>
      </c>
      <c r="F36" s="201" t="s">
        <v>382</v>
      </c>
      <c r="G36" s="201" t="s">
        <v>380</v>
      </c>
      <c r="H36" s="201" t="s">
        <v>590</v>
      </c>
      <c r="I36" s="201" t="s">
        <v>424</v>
      </c>
      <c r="J36" s="201" t="s">
        <v>375</v>
      </c>
      <c r="K36" s="201" t="s">
        <v>405</v>
      </c>
      <c r="L36" s="201" t="s">
        <v>383</v>
      </c>
      <c r="M36" s="245" t="s">
        <v>563</v>
      </c>
      <c r="N36" s="247">
        <v>200</v>
      </c>
      <c r="O36" s="245" t="s">
        <v>461</v>
      </c>
      <c r="P36" s="198" t="s">
        <v>511</v>
      </c>
      <c r="Q36" s="206" t="str">
        <f>IF(AND(P36&lt;&gt;""),VLOOKUP(P36,Presentación!$B$26:$F$29,2,FALSE),"")</f>
        <v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v>
      </c>
      <c r="R36" s="245" t="s">
        <v>564</v>
      </c>
      <c r="S36" s="201" t="s">
        <v>385</v>
      </c>
      <c r="T36" s="201" t="s">
        <v>406</v>
      </c>
      <c r="U36" s="248">
        <v>0</v>
      </c>
      <c r="V36" s="245" t="s">
        <v>565</v>
      </c>
      <c r="W36" s="279" t="s">
        <v>388</v>
      </c>
      <c r="X36" s="265" t="s">
        <v>897</v>
      </c>
      <c r="Y36" s="233">
        <v>1</v>
      </c>
      <c r="Z36" s="245" t="s">
        <v>931</v>
      </c>
      <c r="AA36" s="220">
        <f>SUM(AB36:AB38)</f>
        <v>6754</v>
      </c>
      <c r="AB36" s="135">
        <v>442</v>
      </c>
      <c r="AC36" s="128" t="s">
        <v>893</v>
      </c>
      <c r="AD36" s="247">
        <f>AA36</f>
        <v>6754</v>
      </c>
      <c r="AE36" s="245" t="s">
        <v>929</v>
      </c>
      <c r="AF36" s="248">
        <v>59067954</v>
      </c>
      <c r="AG36" s="130" t="s">
        <v>926</v>
      </c>
      <c r="AH36" s="245" t="s">
        <v>953</v>
      </c>
      <c r="AI36" s="280" t="s">
        <v>896</v>
      </c>
    </row>
    <row r="37" spans="1:35" s="70" customFormat="1" ht="114.75" customHeight="1" x14ac:dyDescent="0.2">
      <c r="A37" s="257"/>
      <c r="B37" s="228"/>
      <c r="C37" s="245"/>
      <c r="D37" s="199"/>
      <c r="E37" s="242"/>
      <c r="F37" s="201"/>
      <c r="G37" s="201"/>
      <c r="H37" s="201"/>
      <c r="I37" s="201"/>
      <c r="J37" s="201"/>
      <c r="K37" s="201"/>
      <c r="L37" s="201"/>
      <c r="M37" s="245"/>
      <c r="N37" s="247"/>
      <c r="O37" s="245"/>
      <c r="P37" s="199"/>
      <c r="Q37" s="207"/>
      <c r="R37" s="245"/>
      <c r="S37" s="201"/>
      <c r="T37" s="201"/>
      <c r="U37" s="248"/>
      <c r="V37" s="245"/>
      <c r="W37" s="279"/>
      <c r="X37" s="265"/>
      <c r="Y37" s="233"/>
      <c r="Z37" s="245"/>
      <c r="AA37" s="199"/>
      <c r="AB37" s="135">
        <v>712</v>
      </c>
      <c r="AC37" s="128" t="s">
        <v>916</v>
      </c>
      <c r="AD37" s="201"/>
      <c r="AE37" s="245"/>
      <c r="AF37" s="248"/>
      <c r="AG37" s="130" t="s">
        <v>930</v>
      </c>
      <c r="AH37" s="245"/>
      <c r="AI37" s="280"/>
    </row>
    <row r="38" spans="1:35" s="70" customFormat="1" ht="90" customHeight="1" x14ac:dyDescent="0.2">
      <c r="A38" s="257"/>
      <c r="B38" s="228"/>
      <c r="C38" s="245"/>
      <c r="D38" s="199"/>
      <c r="E38" s="242"/>
      <c r="F38" s="201"/>
      <c r="G38" s="201"/>
      <c r="H38" s="201"/>
      <c r="I38" s="201"/>
      <c r="J38" s="201"/>
      <c r="K38" s="201"/>
      <c r="L38" s="201"/>
      <c r="M38" s="245"/>
      <c r="N38" s="247"/>
      <c r="O38" s="245"/>
      <c r="P38" s="199"/>
      <c r="Q38" s="207"/>
      <c r="R38" s="245"/>
      <c r="S38" s="201"/>
      <c r="T38" s="201"/>
      <c r="U38" s="248"/>
      <c r="V38" s="245"/>
      <c r="W38" s="279"/>
      <c r="X38" s="265"/>
      <c r="Y38" s="233"/>
      <c r="Z38" s="245"/>
      <c r="AA38" s="199"/>
      <c r="AB38" s="139">
        <v>5600</v>
      </c>
      <c r="AC38" s="139" t="s">
        <v>954</v>
      </c>
      <c r="AD38" s="201"/>
      <c r="AE38" s="245"/>
      <c r="AF38" s="248"/>
      <c r="AG38" s="130" t="s">
        <v>921</v>
      </c>
      <c r="AH38" s="245"/>
      <c r="AI38" s="280"/>
    </row>
    <row r="39" spans="1:35" s="70" customFormat="1" ht="84.75" customHeight="1" thickBot="1" x14ac:dyDescent="0.25">
      <c r="A39" s="258"/>
      <c r="B39" s="241"/>
      <c r="C39" s="246"/>
      <c r="D39" s="244"/>
      <c r="E39" s="249"/>
      <c r="F39" s="255"/>
      <c r="G39" s="255"/>
      <c r="H39" s="255"/>
      <c r="I39" s="255"/>
      <c r="J39" s="255"/>
      <c r="K39" s="255"/>
      <c r="L39" s="255"/>
      <c r="M39" s="246"/>
      <c r="N39" s="267"/>
      <c r="O39" s="246"/>
      <c r="P39" s="244"/>
      <c r="Q39" s="250"/>
      <c r="R39" s="246"/>
      <c r="S39" s="255"/>
      <c r="T39" s="255"/>
      <c r="U39" s="260"/>
      <c r="V39" s="246"/>
      <c r="W39" s="283"/>
      <c r="X39" s="266"/>
      <c r="Y39" s="270"/>
      <c r="Z39" s="246"/>
      <c r="AA39" s="244"/>
      <c r="AB39" s="149"/>
      <c r="AC39" s="149"/>
      <c r="AD39" s="255"/>
      <c r="AE39" s="246"/>
      <c r="AF39" s="260"/>
      <c r="AG39" s="143" t="s">
        <v>955</v>
      </c>
      <c r="AH39" s="246"/>
      <c r="AI39" s="281"/>
    </row>
    <row r="40" spans="1:35" s="78" customFormat="1" ht="55.5" customHeight="1" x14ac:dyDescent="0.2">
      <c r="A40" s="226" t="s">
        <v>524</v>
      </c>
      <c r="B40" s="227">
        <v>8</v>
      </c>
      <c r="C40" s="206" t="s">
        <v>536</v>
      </c>
      <c r="D40" s="198" t="s">
        <v>477</v>
      </c>
      <c r="E40" s="198" t="s">
        <v>481</v>
      </c>
      <c r="F40" s="198" t="s">
        <v>529</v>
      </c>
      <c r="G40" s="198" t="s">
        <v>530</v>
      </c>
      <c r="H40" s="198" t="s">
        <v>528</v>
      </c>
      <c r="I40" s="198" t="s">
        <v>809</v>
      </c>
      <c r="J40" s="198" t="s">
        <v>375</v>
      </c>
      <c r="K40" s="198" t="s">
        <v>405</v>
      </c>
      <c r="L40" s="198" t="s">
        <v>410</v>
      </c>
      <c r="M40" s="198" t="s">
        <v>410</v>
      </c>
      <c r="N40" s="231">
        <v>20</v>
      </c>
      <c r="O40" s="206" t="s">
        <v>1021</v>
      </c>
      <c r="P40" s="198" t="s">
        <v>504</v>
      </c>
      <c r="Q40" s="206" t="str">
        <f>IF(AND(P40&lt;&gt;""),VLOOKUP(P40,Presentación!$B$26:$F$29,2,FALSE),"")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40" s="206" t="s">
        <v>593</v>
      </c>
      <c r="S40" s="198" t="s">
        <v>594</v>
      </c>
      <c r="T40" s="198" t="s">
        <v>406</v>
      </c>
      <c r="U40" s="203">
        <v>0</v>
      </c>
      <c r="V40" s="206" t="s">
        <v>595</v>
      </c>
      <c r="W40" s="209" t="s">
        <v>596</v>
      </c>
      <c r="X40" s="284" t="s">
        <v>1010</v>
      </c>
      <c r="Y40" s="198" t="s">
        <v>406</v>
      </c>
      <c r="Z40" s="206" t="s">
        <v>1017</v>
      </c>
      <c r="AA40" s="231">
        <v>11</v>
      </c>
      <c r="AB40" s="141" t="s">
        <v>1012</v>
      </c>
      <c r="AC40" s="127" t="s">
        <v>757</v>
      </c>
      <c r="AD40" s="231">
        <v>9</v>
      </c>
      <c r="AE40" s="285" t="s">
        <v>1262</v>
      </c>
      <c r="AF40" s="203">
        <v>0</v>
      </c>
      <c r="AG40" s="129" t="s">
        <v>1016</v>
      </c>
      <c r="AH40" s="206" t="s">
        <v>1014</v>
      </c>
      <c r="AI40" s="282" t="s">
        <v>1015</v>
      </c>
    </row>
    <row r="41" spans="1:35" s="78" customFormat="1" ht="55.5" customHeight="1" x14ac:dyDescent="0.2">
      <c r="A41" s="226"/>
      <c r="B41" s="228"/>
      <c r="C41" s="207"/>
      <c r="D41" s="199"/>
      <c r="E41" s="199"/>
      <c r="F41" s="199"/>
      <c r="G41" s="199"/>
      <c r="H41" s="199"/>
      <c r="I41" s="199"/>
      <c r="J41" s="199"/>
      <c r="K41" s="199"/>
      <c r="L41" s="199"/>
      <c r="M41" s="199"/>
      <c r="N41" s="220"/>
      <c r="O41" s="207"/>
      <c r="P41" s="199"/>
      <c r="Q41" s="207"/>
      <c r="R41" s="207"/>
      <c r="S41" s="199"/>
      <c r="T41" s="199"/>
      <c r="U41" s="204"/>
      <c r="V41" s="207"/>
      <c r="W41" s="210"/>
      <c r="X41" s="213"/>
      <c r="Y41" s="199"/>
      <c r="Z41" s="207"/>
      <c r="AA41" s="220"/>
      <c r="AB41" s="135" t="s">
        <v>1011</v>
      </c>
      <c r="AC41" s="128" t="s">
        <v>900</v>
      </c>
      <c r="AD41" s="220"/>
      <c r="AE41" s="207"/>
      <c r="AF41" s="204"/>
      <c r="AG41" s="130" t="s">
        <v>1263</v>
      </c>
      <c r="AH41" s="207"/>
      <c r="AI41" s="224"/>
    </row>
    <row r="42" spans="1:35" s="78" customFormat="1" ht="55.5" customHeight="1" x14ac:dyDescent="0.2">
      <c r="A42" s="226"/>
      <c r="B42" s="228"/>
      <c r="C42" s="207"/>
      <c r="D42" s="199"/>
      <c r="E42" s="199"/>
      <c r="F42" s="199"/>
      <c r="G42" s="199"/>
      <c r="H42" s="199"/>
      <c r="I42" s="199"/>
      <c r="J42" s="199"/>
      <c r="K42" s="199"/>
      <c r="L42" s="199"/>
      <c r="M42" s="199"/>
      <c r="N42" s="220"/>
      <c r="O42" s="207"/>
      <c r="P42" s="199"/>
      <c r="Q42" s="207"/>
      <c r="R42" s="207"/>
      <c r="S42" s="199"/>
      <c r="T42" s="199"/>
      <c r="U42" s="204"/>
      <c r="V42" s="207"/>
      <c r="W42" s="210"/>
      <c r="X42" s="213"/>
      <c r="Y42" s="199"/>
      <c r="Z42" s="207"/>
      <c r="AA42" s="220"/>
      <c r="AB42" s="135" t="s">
        <v>1013</v>
      </c>
      <c r="AC42" s="128" t="s">
        <v>948</v>
      </c>
      <c r="AD42" s="220"/>
      <c r="AE42" s="207"/>
      <c r="AF42" s="204"/>
      <c r="AG42" s="130" t="s">
        <v>1018</v>
      </c>
      <c r="AH42" s="207"/>
      <c r="AI42" s="224"/>
    </row>
    <row r="43" spans="1:35" s="78" customFormat="1" ht="55.5" customHeight="1" x14ac:dyDescent="0.2">
      <c r="A43" s="226"/>
      <c r="B43" s="228"/>
      <c r="C43" s="207"/>
      <c r="D43" s="199"/>
      <c r="E43" s="199"/>
      <c r="F43" s="199"/>
      <c r="G43" s="199"/>
      <c r="H43" s="199"/>
      <c r="I43" s="199"/>
      <c r="J43" s="199"/>
      <c r="K43" s="199"/>
      <c r="L43" s="199"/>
      <c r="M43" s="199"/>
      <c r="N43" s="220"/>
      <c r="O43" s="207"/>
      <c r="P43" s="199"/>
      <c r="Q43" s="207"/>
      <c r="R43" s="207"/>
      <c r="S43" s="199"/>
      <c r="T43" s="199"/>
      <c r="U43" s="204"/>
      <c r="V43" s="207"/>
      <c r="W43" s="210"/>
      <c r="X43" s="214"/>
      <c r="Y43" s="199"/>
      <c r="Z43" s="208"/>
      <c r="AA43" s="221"/>
      <c r="AB43" s="140"/>
      <c r="AC43" s="140"/>
      <c r="AD43" s="221"/>
      <c r="AE43" s="208"/>
      <c r="AF43" s="205"/>
      <c r="AG43" s="131"/>
      <c r="AH43" s="208"/>
      <c r="AI43" s="225"/>
    </row>
    <row r="44" spans="1:35" s="78" customFormat="1" ht="55.5" customHeight="1" x14ac:dyDescent="0.2">
      <c r="A44" s="226"/>
      <c r="B44" s="227">
        <v>9</v>
      </c>
      <c r="C44" s="206" t="s">
        <v>1019</v>
      </c>
      <c r="D44" s="198" t="s">
        <v>478</v>
      </c>
      <c r="E44" s="198" t="s">
        <v>481</v>
      </c>
      <c r="F44" s="198" t="s">
        <v>529</v>
      </c>
      <c r="G44" s="198" t="s">
        <v>530</v>
      </c>
      <c r="H44" s="198" t="s">
        <v>1020</v>
      </c>
      <c r="I44" s="198" t="s">
        <v>424</v>
      </c>
      <c r="J44" s="198" t="s">
        <v>413</v>
      </c>
      <c r="K44" s="198" t="s">
        <v>405</v>
      </c>
      <c r="L44" s="198" t="s">
        <v>425</v>
      </c>
      <c r="M44" s="198" t="s">
        <v>847</v>
      </c>
      <c r="N44" s="231">
        <v>40</v>
      </c>
      <c r="O44" s="206" t="s">
        <v>446</v>
      </c>
      <c r="P44" s="198" t="s">
        <v>504</v>
      </c>
      <c r="Q44" s="206" t="str">
        <f>IF(AND(P44&lt;&gt;""),VLOOKUP(P44,Presentación!$B$26:$F$29,2,FALSE),"")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44" s="206" t="s">
        <v>1035</v>
      </c>
      <c r="S44" s="198" t="s">
        <v>1022</v>
      </c>
      <c r="T44" s="198" t="s">
        <v>406</v>
      </c>
      <c r="U44" s="203">
        <v>0</v>
      </c>
      <c r="V44" s="206" t="s">
        <v>1023</v>
      </c>
      <c r="W44" s="209" t="s">
        <v>596</v>
      </c>
      <c r="X44" s="284" t="s">
        <v>1024</v>
      </c>
      <c r="Y44" s="198" t="s">
        <v>406</v>
      </c>
      <c r="Z44" s="206" t="s">
        <v>1038</v>
      </c>
      <c r="AA44" s="220">
        <v>36</v>
      </c>
      <c r="AB44" s="135" t="s">
        <v>1025</v>
      </c>
      <c r="AC44" s="128" t="s">
        <v>757</v>
      </c>
      <c r="AD44" s="220">
        <v>33</v>
      </c>
      <c r="AE44" s="364" t="s">
        <v>1026</v>
      </c>
      <c r="AF44" s="204">
        <v>0</v>
      </c>
      <c r="AG44" s="130" t="s">
        <v>1027</v>
      </c>
      <c r="AH44" s="207" t="s">
        <v>1029</v>
      </c>
      <c r="AI44" s="224" t="s">
        <v>1030</v>
      </c>
    </row>
    <row r="45" spans="1:35" s="78" customFormat="1" ht="55.5" customHeight="1" x14ac:dyDescent="0.2">
      <c r="A45" s="226"/>
      <c r="B45" s="228"/>
      <c r="C45" s="207"/>
      <c r="D45" s="199"/>
      <c r="E45" s="199"/>
      <c r="F45" s="199"/>
      <c r="G45" s="199"/>
      <c r="H45" s="199"/>
      <c r="I45" s="199"/>
      <c r="J45" s="199"/>
      <c r="K45" s="199"/>
      <c r="L45" s="199"/>
      <c r="M45" s="199"/>
      <c r="N45" s="220"/>
      <c r="O45" s="207"/>
      <c r="P45" s="199"/>
      <c r="Q45" s="207"/>
      <c r="R45" s="207"/>
      <c r="S45" s="199"/>
      <c r="T45" s="199"/>
      <c r="U45" s="204"/>
      <c r="V45" s="207"/>
      <c r="W45" s="210"/>
      <c r="X45" s="213"/>
      <c r="Y45" s="199"/>
      <c r="Z45" s="207"/>
      <c r="AA45" s="220"/>
      <c r="AB45" s="135"/>
      <c r="AC45" s="128"/>
      <c r="AD45" s="220"/>
      <c r="AE45" s="207"/>
      <c r="AF45" s="204"/>
      <c r="AG45" s="130" t="s">
        <v>1028</v>
      </c>
      <c r="AH45" s="207"/>
      <c r="AI45" s="224"/>
    </row>
    <row r="46" spans="1:35" s="78" customFormat="1" ht="55.5" customHeight="1" x14ac:dyDescent="0.2">
      <c r="A46" s="226"/>
      <c r="B46" s="228"/>
      <c r="C46" s="207"/>
      <c r="D46" s="199"/>
      <c r="E46" s="199"/>
      <c r="F46" s="199"/>
      <c r="G46" s="199"/>
      <c r="H46" s="199"/>
      <c r="I46" s="199"/>
      <c r="J46" s="199"/>
      <c r="K46" s="199"/>
      <c r="L46" s="199"/>
      <c r="M46" s="199"/>
      <c r="N46" s="220"/>
      <c r="O46" s="207"/>
      <c r="P46" s="199"/>
      <c r="Q46" s="207"/>
      <c r="R46" s="207"/>
      <c r="S46" s="199"/>
      <c r="T46" s="199"/>
      <c r="U46" s="204"/>
      <c r="V46" s="207"/>
      <c r="W46" s="210"/>
      <c r="X46" s="213"/>
      <c r="Y46" s="199"/>
      <c r="Z46" s="207"/>
      <c r="AA46" s="220"/>
      <c r="AB46" s="135"/>
      <c r="AC46" s="128"/>
      <c r="AD46" s="220"/>
      <c r="AE46" s="207"/>
      <c r="AF46" s="204"/>
      <c r="AG46" s="130" t="s">
        <v>1264</v>
      </c>
      <c r="AH46" s="207"/>
      <c r="AI46" s="224"/>
    </row>
    <row r="47" spans="1:35" s="78" customFormat="1" ht="55.5" customHeight="1" x14ac:dyDescent="0.2">
      <c r="A47" s="226"/>
      <c r="B47" s="228"/>
      <c r="C47" s="207"/>
      <c r="D47" s="199"/>
      <c r="E47" s="199"/>
      <c r="F47" s="199"/>
      <c r="G47" s="199"/>
      <c r="H47" s="199"/>
      <c r="I47" s="199"/>
      <c r="J47" s="199"/>
      <c r="K47" s="199"/>
      <c r="L47" s="199"/>
      <c r="M47" s="199"/>
      <c r="N47" s="220"/>
      <c r="O47" s="207"/>
      <c r="P47" s="199"/>
      <c r="Q47" s="207"/>
      <c r="R47" s="207"/>
      <c r="S47" s="199"/>
      <c r="T47" s="199"/>
      <c r="U47" s="204"/>
      <c r="V47" s="207"/>
      <c r="W47" s="210"/>
      <c r="X47" s="214"/>
      <c r="Y47" s="199"/>
      <c r="Z47" s="208"/>
      <c r="AA47" s="220"/>
      <c r="AB47" s="128"/>
      <c r="AC47" s="128"/>
      <c r="AD47" s="220"/>
      <c r="AE47" s="207"/>
      <c r="AF47" s="204"/>
      <c r="AG47" s="130"/>
      <c r="AH47" s="207"/>
      <c r="AI47" s="224"/>
    </row>
    <row r="48" spans="1:35" s="78" customFormat="1" ht="55.5" customHeight="1" x14ac:dyDescent="0.2">
      <c r="A48" s="226"/>
      <c r="B48" s="227">
        <v>10</v>
      </c>
      <c r="C48" s="206" t="s">
        <v>1031</v>
      </c>
      <c r="D48" s="198" t="s">
        <v>478</v>
      </c>
      <c r="E48" s="198" t="s">
        <v>481</v>
      </c>
      <c r="F48" s="198" t="s">
        <v>529</v>
      </c>
      <c r="G48" s="198" t="s">
        <v>530</v>
      </c>
      <c r="H48" s="198" t="s">
        <v>1032</v>
      </c>
      <c r="I48" s="198" t="s">
        <v>424</v>
      </c>
      <c r="J48" s="198" t="s">
        <v>1033</v>
      </c>
      <c r="K48" s="198" t="s">
        <v>405</v>
      </c>
      <c r="L48" s="198" t="s">
        <v>425</v>
      </c>
      <c r="M48" s="198" t="s">
        <v>847</v>
      </c>
      <c r="N48" s="231">
        <v>25</v>
      </c>
      <c r="O48" s="206" t="s">
        <v>1034</v>
      </c>
      <c r="P48" s="198" t="s">
        <v>504</v>
      </c>
      <c r="Q48" s="206" t="str">
        <f>IF(AND(P48&lt;&gt;""),VLOOKUP(P48,Presentación!$B$26:$F$29,2,FALSE),"")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48" s="206" t="s">
        <v>1035</v>
      </c>
      <c r="S48" s="198" t="s">
        <v>1022</v>
      </c>
      <c r="T48" s="198" t="s">
        <v>406</v>
      </c>
      <c r="U48" s="203">
        <v>0</v>
      </c>
      <c r="V48" s="206" t="s">
        <v>1023</v>
      </c>
      <c r="W48" s="209" t="s">
        <v>1036</v>
      </c>
      <c r="X48" s="284" t="s">
        <v>1037</v>
      </c>
      <c r="Y48" s="198" t="s">
        <v>406</v>
      </c>
      <c r="Z48" s="206" t="s">
        <v>1039</v>
      </c>
      <c r="AA48" s="231">
        <v>25</v>
      </c>
      <c r="AB48" s="141" t="s">
        <v>1025</v>
      </c>
      <c r="AC48" s="127" t="s">
        <v>757</v>
      </c>
      <c r="AD48" s="231">
        <v>11</v>
      </c>
      <c r="AE48" s="285" t="s">
        <v>1040</v>
      </c>
      <c r="AF48" s="203">
        <v>0</v>
      </c>
      <c r="AG48" s="129" t="s">
        <v>1027</v>
      </c>
      <c r="AH48" s="206" t="s">
        <v>1042</v>
      </c>
      <c r="AI48" s="282" t="s">
        <v>1030</v>
      </c>
    </row>
    <row r="49" spans="1:35" s="78" customFormat="1" ht="55.5" customHeight="1" x14ac:dyDescent="0.2">
      <c r="A49" s="226"/>
      <c r="B49" s="228"/>
      <c r="C49" s="207"/>
      <c r="D49" s="199"/>
      <c r="E49" s="199"/>
      <c r="F49" s="199"/>
      <c r="G49" s="199"/>
      <c r="H49" s="199"/>
      <c r="I49" s="199"/>
      <c r="J49" s="199"/>
      <c r="K49" s="199"/>
      <c r="L49" s="199"/>
      <c r="M49" s="199"/>
      <c r="N49" s="220"/>
      <c r="O49" s="207"/>
      <c r="P49" s="199"/>
      <c r="Q49" s="207"/>
      <c r="R49" s="207"/>
      <c r="S49" s="199"/>
      <c r="T49" s="199"/>
      <c r="U49" s="204"/>
      <c r="V49" s="207"/>
      <c r="W49" s="210"/>
      <c r="X49" s="213"/>
      <c r="Y49" s="199"/>
      <c r="Z49" s="207"/>
      <c r="AA49" s="220"/>
      <c r="AB49" s="135"/>
      <c r="AC49" s="128"/>
      <c r="AD49" s="220"/>
      <c r="AE49" s="207"/>
      <c r="AF49" s="204"/>
      <c r="AG49" s="130" t="s">
        <v>1041</v>
      </c>
      <c r="AH49" s="207"/>
      <c r="AI49" s="224"/>
    </row>
    <row r="50" spans="1:35" s="78" customFormat="1" ht="55.5" customHeight="1" x14ac:dyDescent="0.2">
      <c r="A50" s="226"/>
      <c r="B50" s="228"/>
      <c r="C50" s="207"/>
      <c r="D50" s="199"/>
      <c r="E50" s="199"/>
      <c r="F50" s="199"/>
      <c r="G50" s="199"/>
      <c r="H50" s="199"/>
      <c r="I50" s="199"/>
      <c r="J50" s="199"/>
      <c r="K50" s="199"/>
      <c r="L50" s="199"/>
      <c r="M50" s="199"/>
      <c r="N50" s="220"/>
      <c r="O50" s="207"/>
      <c r="P50" s="199"/>
      <c r="Q50" s="207"/>
      <c r="R50" s="207"/>
      <c r="S50" s="199"/>
      <c r="T50" s="199"/>
      <c r="U50" s="204"/>
      <c r="V50" s="207"/>
      <c r="W50" s="210"/>
      <c r="X50" s="213"/>
      <c r="Y50" s="199"/>
      <c r="Z50" s="207"/>
      <c r="AA50" s="220"/>
      <c r="AB50" s="135"/>
      <c r="AC50" s="128"/>
      <c r="AD50" s="220"/>
      <c r="AE50" s="207"/>
      <c r="AF50" s="204"/>
      <c r="AG50" s="130" t="s">
        <v>1264</v>
      </c>
      <c r="AH50" s="207"/>
      <c r="AI50" s="224"/>
    </row>
    <row r="51" spans="1:35" s="78" customFormat="1" ht="55.5" customHeight="1" x14ac:dyDescent="0.2">
      <c r="A51" s="226"/>
      <c r="B51" s="228"/>
      <c r="C51" s="207"/>
      <c r="D51" s="199"/>
      <c r="E51" s="199"/>
      <c r="F51" s="199"/>
      <c r="G51" s="199"/>
      <c r="H51" s="199"/>
      <c r="I51" s="199"/>
      <c r="J51" s="199"/>
      <c r="K51" s="199"/>
      <c r="L51" s="199"/>
      <c r="M51" s="199"/>
      <c r="N51" s="220"/>
      <c r="O51" s="207"/>
      <c r="P51" s="199"/>
      <c r="Q51" s="207"/>
      <c r="R51" s="207"/>
      <c r="S51" s="199"/>
      <c r="T51" s="199"/>
      <c r="U51" s="204"/>
      <c r="V51" s="207"/>
      <c r="W51" s="210"/>
      <c r="X51" s="214"/>
      <c r="Y51" s="199"/>
      <c r="Z51" s="208"/>
      <c r="AA51" s="220"/>
      <c r="AB51" s="128"/>
      <c r="AC51" s="128"/>
      <c r="AD51" s="221"/>
      <c r="AE51" s="208"/>
      <c r="AF51" s="205"/>
      <c r="AG51" s="131"/>
      <c r="AH51" s="208"/>
      <c r="AI51" s="225"/>
    </row>
    <row r="52" spans="1:35" s="78" customFormat="1" ht="55.5" customHeight="1" x14ac:dyDescent="0.2">
      <c r="A52" s="226"/>
      <c r="B52" s="227">
        <v>11</v>
      </c>
      <c r="C52" s="206" t="s">
        <v>1043</v>
      </c>
      <c r="D52" s="198" t="s">
        <v>478</v>
      </c>
      <c r="E52" s="198" t="s">
        <v>481</v>
      </c>
      <c r="F52" s="198" t="s">
        <v>529</v>
      </c>
      <c r="G52" s="198" t="s">
        <v>530</v>
      </c>
      <c r="H52" s="198" t="s">
        <v>1044</v>
      </c>
      <c r="I52" s="198" t="s">
        <v>424</v>
      </c>
      <c r="J52" s="198" t="s">
        <v>1033</v>
      </c>
      <c r="K52" s="198" t="s">
        <v>405</v>
      </c>
      <c r="L52" s="198" t="s">
        <v>425</v>
      </c>
      <c r="M52" s="198" t="s">
        <v>847</v>
      </c>
      <c r="N52" s="231">
        <v>45</v>
      </c>
      <c r="O52" s="206" t="s">
        <v>1034</v>
      </c>
      <c r="P52" s="198" t="s">
        <v>504</v>
      </c>
      <c r="Q52" s="206" t="str">
        <f>IF(AND(P52&lt;&gt;""),VLOOKUP(P52,Presentación!$B$26:$F$29,2,FALSE),"")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52" s="206" t="s">
        <v>1035</v>
      </c>
      <c r="S52" s="198" t="s">
        <v>1022</v>
      </c>
      <c r="T52" s="198" t="s">
        <v>406</v>
      </c>
      <c r="U52" s="203">
        <v>0</v>
      </c>
      <c r="V52" s="206" t="s">
        <v>1023</v>
      </c>
      <c r="W52" s="209" t="s">
        <v>1045</v>
      </c>
      <c r="X52" s="213" t="s">
        <v>1046</v>
      </c>
      <c r="Y52" s="198" t="s">
        <v>406</v>
      </c>
      <c r="Z52" s="207" t="s">
        <v>1039</v>
      </c>
      <c r="AA52" s="220">
        <v>43</v>
      </c>
      <c r="AB52" s="135" t="s">
        <v>1025</v>
      </c>
      <c r="AC52" s="128" t="s">
        <v>757</v>
      </c>
      <c r="AD52" s="220">
        <v>43</v>
      </c>
      <c r="AE52" s="364" t="s">
        <v>1047</v>
      </c>
      <c r="AF52" s="204">
        <v>0</v>
      </c>
      <c r="AG52" s="130" t="s">
        <v>1027</v>
      </c>
      <c r="AH52" s="207" t="s">
        <v>1265</v>
      </c>
      <c r="AI52" s="224" t="s">
        <v>1030</v>
      </c>
    </row>
    <row r="53" spans="1:35" s="78" customFormat="1" ht="55.5" customHeight="1" x14ac:dyDescent="0.2">
      <c r="A53" s="226"/>
      <c r="B53" s="228"/>
      <c r="C53" s="207"/>
      <c r="D53" s="199"/>
      <c r="E53" s="199"/>
      <c r="F53" s="199"/>
      <c r="G53" s="199"/>
      <c r="H53" s="199"/>
      <c r="I53" s="199"/>
      <c r="J53" s="199"/>
      <c r="K53" s="199"/>
      <c r="L53" s="199"/>
      <c r="M53" s="199"/>
      <c r="N53" s="220"/>
      <c r="O53" s="207"/>
      <c r="P53" s="199"/>
      <c r="Q53" s="207"/>
      <c r="R53" s="207"/>
      <c r="S53" s="199"/>
      <c r="T53" s="199"/>
      <c r="U53" s="204"/>
      <c r="V53" s="207"/>
      <c r="W53" s="210"/>
      <c r="X53" s="213"/>
      <c r="Y53" s="199"/>
      <c r="Z53" s="207"/>
      <c r="AA53" s="220"/>
      <c r="AB53" s="135"/>
      <c r="AC53" s="128"/>
      <c r="AD53" s="220"/>
      <c r="AE53" s="207"/>
      <c r="AF53" s="204"/>
      <c r="AG53" s="130" t="s">
        <v>1041</v>
      </c>
      <c r="AH53" s="207"/>
      <c r="AI53" s="224"/>
    </row>
    <row r="54" spans="1:35" s="78" customFormat="1" ht="55.5" customHeight="1" x14ac:dyDescent="0.2">
      <c r="A54" s="226"/>
      <c r="B54" s="228"/>
      <c r="C54" s="207"/>
      <c r="D54" s="199"/>
      <c r="E54" s="199"/>
      <c r="F54" s="199"/>
      <c r="G54" s="199"/>
      <c r="H54" s="199"/>
      <c r="I54" s="199"/>
      <c r="J54" s="199"/>
      <c r="K54" s="199"/>
      <c r="L54" s="199"/>
      <c r="M54" s="199"/>
      <c r="N54" s="220"/>
      <c r="O54" s="207"/>
      <c r="P54" s="199"/>
      <c r="Q54" s="207"/>
      <c r="R54" s="207"/>
      <c r="S54" s="199"/>
      <c r="T54" s="199"/>
      <c r="U54" s="204"/>
      <c r="V54" s="207"/>
      <c r="W54" s="210"/>
      <c r="X54" s="213"/>
      <c r="Y54" s="199"/>
      <c r="Z54" s="207"/>
      <c r="AA54" s="220"/>
      <c r="AB54" s="135"/>
      <c r="AC54" s="128"/>
      <c r="AD54" s="220"/>
      <c r="AE54" s="207"/>
      <c r="AF54" s="204"/>
      <c r="AG54" s="130" t="s">
        <v>1264</v>
      </c>
      <c r="AH54" s="207"/>
      <c r="AI54" s="224"/>
    </row>
    <row r="55" spans="1:35" s="78" customFormat="1" ht="55.5" customHeight="1" x14ac:dyDescent="0.2">
      <c r="A55" s="226"/>
      <c r="B55" s="228"/>
      <c r="C55" s="207"/>
      <c r="D55" s="199"/>
      <c r="E55" s="199"/>
      <c r="F55" s="199"/>
      <c r="G55" s="199"/>
      <c r="H55" s="199"/>
      <c r="I55" s="199"/>
      <c r="J55" s="199"/>
      <c r="K55" s="199"/>
      <c r="L55" s="199"/>
      <c r="M55" s="199"/>
      <c r="N55" s="220"/>
      <c r="O55" s="207"/>
      <c r="P55" s="199"/>
      <c r="Q55" s="207"/>
      <c r="R55" s="207"/>
      <c r="S55" s="199"/>
      <c r="T55" s="199"/>
      <c r="U55" s="204"/>
      <c r="V55" s="207"/>
      <c r="W55" s="210"/>
      <c r="X55" s="213"/>
      <c r="Y55" s="199"/>
      <c r="Z55" s="207"/>
      <c r="AA55" s="220"/>
      <c r="AB55" s="128"/>
      <c r="AC55" s="128"/>
      <c r="AD55" s="220"/>
      <c r="AE55" s="207"/>
      <c r="AF55" s="204"/>
      <c r="AG55" s="130"/>
      <c r="AH55" s="207"/>
      <c r="AI55" s="224"/>
    </row>
    <row r="56" spans="1:35" s="78" customFormat="1" ht="51" customHeight="1" x14ac:dyDescent="0.2">
      <c r="A56" s="226"/>
      <c r="B56" s="227">
        <v>12</v>
      </c>
      <c r="C56" s="207" t="s">
        <v>537</v>
      </c>
      <c r="D56" s="199" t="s">
        <v>477</v>
      </c>
      <c r="E56" s="199" t="s">
        <v>481</v>
      </c>
      <c r="F56" s="199" t="s">
        <v>529</v>
      </c>
      <c r="G56" s="199" t="s">
        <v>531</v>
      </c>
      <c r="H56" s="199" t="s">
        <v>528</v>
      </c>
      <c r="I56" s="199" t="s">
        <v>597</v>
      </c>
      <c r="J56" s="199" t="s">
        <v>375</v>
      </c>
      <c r="K56" s="199" t="s">
        <v>423</v>
      </c>
      <c r="L56" s="199" t="s">
        <v>410</v>
      </c>
      <c r="M56" s="207" t="s">
        <v>598</v>
      </c>
      <c r="N56" s="220">
        <v>10</v>
      </c>
      <c r="O56" s="207" t="s">
        <v>446</v>
      </c>
      <c r="P56" s="198" t="s">
        <v>504</v>
      </c>
      <c r="Q56" s="206" t="str">
        <f>IF(AND(P56&lt;&gt;""),VLOOKUP(P56,Presentación!$B$26:$F$29,2,FALSE),"")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56" s="208" t="s">
        <v>810</v>
      </c>
      <c r="S56" s="200" t="s">
        <v>411</v>
      </c>
      <c r="T56" s="199" t="s">
        <v>406</v>
      </c>
      <c r="U56" s="204">
        <v>1000000</v>
      </c>
      <c r="V56" s="207" t="s">
        <v>600</v>
      </c>
      <c r="W56" s="210" t="s">
        <v>601</v>
      </c>
      <c r="X56" s="213" t="s">
        <v>1048</v>
      </c>
      <c r="Y56" s="198" t="s">
        <v>406</v>
      </c>
      <c r="Z56" s="207" t="s">
        <v>1050</v>
      </c>
      <c r="AA56" s="220">
        <v>32</v>
      </c>
      <c r="AB56" s="135" t="s">
        <v>1049</v>
      </c>
      <c r="AC56" s="128" t="s">
        <v>948</v>
      </c>
      <c r="AD56" s="220">
        <v>29</v>
      </c>
      <c r="AE56" s="207" t="s">
        <v>1051</v>
      </c>
      <c r="AF56" s="204">
        <v>718156</v>
      </c>
      <c r="AG56" s="130" t="s">
        <v>1052</v>
      </c>
      <c r="AH56" s="207" t="s">
        <v>1054</v>
      </c>
      <c r="AI56" s="224" t="s">
        <v>1266</v>
      </c>
    </row>
    <row r="57" spans="1:35" s="78" customFormat="1" ht="51" customHeight="1" x14ac:dyDescent="0.2">
      <c r="A57" s="226"/>
      <c r="B57" s="228"/>
      <c r="C57" s="207"/>
      <c r="D57" s="199"/>
      <c r="E57" s="199"/>
      <c r="F57" s="199"/>
      <c r="G57" s="199"/>
      <c r="H57" s="199"/>
      <c r="I57" s="199"/>
      <c r="J57" s="199"/>
      <c r="K57" s="199"/>
      <c r="L57" s="199"/>
      <c r="M57" s="207"/>
      <c r="N57" s="220"/>
      <c r="O57" s="207"/>
      <c r="P57" s="199"/>
      <c r="Q57" s="207"/>
      <c r="R57" s="297" t="s">
        <v>599</v>
      </c>
      <c r="S57" s="242"/>
      <c r="T57" s="199"/>
      <c r="U57" s="204">
        <v>1000000</v>
      </c>
      <c r="V57" s="207" t="s">
        <v>600</v>
      </c>
      <c r="W57" s="210" t="s">
        <v>601</v>
      </c>
      <c r="X57" s="213"/>
      <c r="Y57" s="199"/>
      <c r="Z57" s="207"/>
      <c r="AA57" s="220"/>
      <c r="AB57" s="135"/>
      <c r="AC57" s="128"/>
      <c r="AD57" s="220"/>
      <c r="AE57" s="207"/>
      <c r="AF57" s="204"/>
      <c r="AG57" s="130" t="s">
        <v>1053</v>
      </c>
      <c r="AH57" s="207"/>
      <c r="AI57" s="224"/>
    </row>
    <row r="58" spans="1:35" s="78" customFormat="1" ht="51" customHeight="1" x14ac:dyDescent="0.2">
      <c r="A58" s="226"/>
      <c r="B58" s="228"/>
      <c r="C58" s="207"/>
      <c r="D58" s="199"/>
      <c r="E58" s="199"/>
      <c r="F58" s="199"/>
      <c r="G58" s="199"/>
      <c r="H58" s="199"/>
      <c r="I58" s="199"/>
      <c r="J58" s="199"/>
      <c r="K58" s="199"/>
      <c r="L58" s="199"/>
      <c r="M58" s="207"/>
      <c r="N58" s="220"/>
      <c r="O58" s="207"/>
      <c r="P58" s="199"/>
      <c r="Q58" s="207"/>
      <c r="R58" s="297" t="s">
        <v>599</v>
      </c>
      <c r="S58" s="242"/>
      <c r="T58" s="199"/>
      <c r="U58" s="204">
        <v>1000000</v>
      </c>
      <c r="V58" s="207" t="s">
        <v>600</v>
      </c>
      <c r="W58" s="210" t="s">
        <v>601</v>
      </c>
      <c r="X58" s="213"/>
      <c r="Y58" s="199"/>
      <c r="Z58" s="207"/>
      <c r="AA58" s="220"/>
      <c r="AB58" s="135"/>
      <c r="AC58" s="128"/>
      <c r="AD58" s="220"/>
      <c r="AE58" s="207"/>
      <c r="AF58" s="204"/>
      <c r="AG58" s="130" t="s">
        <v>1075</v>
      </c>
      <c r="AH58" s="207"/>
      <c r="AI58" s="224"/>
    </row>
    <row r="59" spans="1:35" s="78" customFormat="1" ht="51" customHeight="1" x14ac:dyDescent="0.2">
      <c r="A59" s="226"/>
      <c r="B59" s="228"/>
      <c r="C59" s="207"/>
      <c r="D59" s="199"/>
      <c r="E59" s="199"/>
      <c r="F59" s="199"/>
      <c r="G59" s="199"/>
      <c r="H59" s="199"/>
      <c r="I59" s="199"/>
      <c r="J59" s="199"/>
      <c r="K59" s="199"/>
      <c r="L59" s="199"/>
      <c r="M59" s="207"/>
      <c r="N59" s="220"/>
      <c r="O59" s="207"/>
      <c r="P59" s="199"/>
      <c r="Q59" s="207"/>
      <c r="R59" s="206" t="s">
        <v>599</v>
      </c>
      <c r="S59" s="198"/>
      <c r="T59" s="199"/>
      <c r="U59" s="204">
        <v>1000000</v>
      </c>
      <c r="V59" s="207" t="s">
        <v>600</v>
      </c>
      <c r="W59" s="210" t="s">
        <v>601</v>
      </c>
      <c r="X59" s="213"/>
      <c r="Y59" s="199"/>
      <c r="Z59" s="207"/>
      <c r="AA59" s="220"/>
      <c r="AB59" s="128"/>
      <c r="AC59" s="128"/>
      <c r="AD59" s="220"/>
      <c r="AE59" s="207"/>
      <c r="AF59" s="204"/>
      <c r="AG59" s="130"/>
      <c r="AH59" s="207"/>
      <c r="AI59" s="224"/>
    </row>
    <row r="60" spans="1:35" s="78" customFormat="1" ht="90" customHeight="1" x14ac:dyDescent="0.2">
      <c r="A60" s="226"/>
      <c r="B60" s="227">
        <v>13</v>
      </c>
      <c r="C60" s="207" t="s">
        <v>538</v>
      </c>
      <c r="D60" s="199" t="s">
        <v>477</v>
      </c>
      <c r="E60" s="199" t="s">
        <v>481</v>
      </c>
      <c r="F60" s="199" t="s">
        <v>529</v>
      </c>
      <c r="G60" s="199" t="s">
        <v>532</v>
      </c>
      <c r="H60" s="298" t="s">
        <v>602</v>
      </c>
      <c r="I60" s="199" t="s">
        <v>811</v>
      </c>
      <c r="J60" s="200" t="s">
        <v>812</v>
      </c>
      <c r="K60" s="199" t="s">
        <v>423</v>
      </c>
      <c r="L60" s="199" t="s">
        <v>603</v>
      </c>
      <c r="M60" s="207" t="s">
        <v>604</v>
      </c>
      <c r="N60" s="220">
        <v>20</v>
      </c>
      <c r="O60" s="207" t="s">
        <v>446</v>
      </c>
      <c r="P60" s="198" t="s">
        <v>504</v>
      </c>
      <c r="Q60" s="206" t="str">
        <f>IF(AND(P60&lt;&gt;""),VLOOKUP(P60,Presentación!$B$26:$F$29,2,FALSE),"")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60" s="207" t="s">
        <v>605</v>
      </c>
      <c r="S60" s="199" t="s">
        <v>606</v>
      </c>
      <c r="T60" s="199" t="s">
        <v>607</v>
      </c>
      <c r="U60" s="204" t="s">
        <v>608</v>
      </c>
      <c r="V60" s="207" t="s">
        <v>813</v>
      </c>
      <c r="W60" s="210" t="s">
        <v>596</v>
      </c>
      <c r="X60" s="213" t="s">
        <v>1055</v>
      </c>
      <c r="Y60" s="199" t="s">
        <v>607</v>
      </c>
      <c r="Z60" s="207" t="s">
        <v>1267</v>
      </c>
      <c r="AA60" s="220">
        <v>30</v>
      </c>
      <c r="AB60" s="141" t="s">
        <v>1012</v>
      </c>
      <c r="AC60" s="127" t="s">
        <v>757</v>
      </c>
      <c r="AD60" s="220">
        <v>30</v>
      </c>
      <c r="AE60" s="207" t="s">
        <v>1268</v>
      </c>
      <c r="AF60" s="204">
        <v>11000000</v>
      </c>
      <c r="AG60" s="130" t="s">
        <v>1058</v>
      </c>
      <c r="AH60" s="207" t="s">
        <v>1056</v>
      </c>
      <c r="AI60" s="224" t="s">
        <v>1057</v>
      </c>
    </row>
    <row r="61" spans="1:35" s="78" customFormat="1" ht="90" customHeight="1" x14ac:dyDescent="0.2">
      <c r="A61" s="226"/>
      <c r="B61" s="228"/>
      <c r="C61" s="207"/>
      <c r="D61" s="199"/>
      <c r="E61" s="199"/>
      <c r="F61" s="199"/>
      <c r="G61" s="199"/>
      <c r="H61" s="199"/>
      <c r="I61" s="199"/>
      <c r="J61" s="242"/>
      <c r="K61" s="199"/>
      <c r="L61" s="199"/>
      <c r="M61" s="207"/>
      <c r="N61" s="220"/>
      <c r="O61" s="207"/>
      <c r="P61" s="199"/>
      <c r="Q61" s="207"/>
      <c r="R61" s="207"/>
      <c r="S61" s="199"/>
      <c r="T61" s="199"/>
      <c r="U61" s="204"/>
      <c r="V61" s="207"/>
      <c r="W61" s="210"/>
      <c r="X61" s="213"/>
      <c r="Y61" s="199"/>
      <c r="Z61" s="207"/>
      <c r="AA61" s="220"/>
      <c r="AB61" s="135" t="s">
        <v>1011</v>
      </c>
      <c r="AC61" s="128" t="s">
        <v>900</v>
      </c>
      <c r="AD61" s="220"/>
      <c r="AE61" s="207"/>
      <c r="AF61" s="204"/>
      <c r="AG61" s="130" t="s">
        <v>1061</v>
      </c>
      <c r="AH61" s="207"/>
      <c r="AI61" s="224"/>
    </row>
    <row r="62" spans="1:35" s="78" customFormat="1" ht="90" customHeight="1" x14ac:dyDescent="0.2">
      <c r="A62" s="226"/>
      <c r="B62" s="228"/>
      <c r="C62" s="207"/>
      <c r="D62" s="199"/>
      <c r="E62" s="199"/>
      <c r="F62" s="199"/>
      <c r="G62" s="199"/>
      <c r="H62" s="199"/>
      <c r="I62" s="199"/>
      <c r="J62" s="242"/>
      <c r="K62" s="199"/>
      <c r="L62" s="199"/>
      <c r="M62" s="207"/>
      <c r="N62" s="220"/>
      <c r="O62" s="207"/>
      <c r="P62" s="199"/>
      <c r="Q62" s="207"/>
      <c r="R62" s="207"/>
      <c r="S62" s="199"/>
      <c r="T62" s="199"/>
      <c r="U62" s="204"/>
      <c r="V62" s="207"/>
      <c r="W62" s="210"/>
      <c r="X62" s="213"/>
      <c r="Y62" s="199"/>
      <c r="Z62" s="207"/>
      <c r="AA62" s="220"/>
      <c r="AB62" s="135" t="s">
        <v>1013</v>
      </c>
      <c r="AC62" s="128" t="s">
        <v>948</v>
      </c>
      <c r="AD62" s="220"/>
      <c r="AE62" s="207"/>
      <c r="AF62" s="204"/>
      <c r="AG62" s="130" t="s">
        <v>1053</v>
      </c>
      <c r="AH62" s="207"/>
      <c r="AI62" s="224"/>
    </row>
    <row r="63" spans="1:35" s="78" customFormat="1" ht="90" customHeight="1" x14ac:dyDescent="0.2">
      <c r="A63" s="226"/>
      <c r="B63" s="228"/>
      <c r="C63" s="207"/>
      <c r="D63" s="199"/>
      <c r="E63" s="199"/>
      <c r="F63" s="199"/>
      <c r="G63" s="199"/>
      <c r="H63" s="199"/>
      <c r="I63" s="199"/>
      <c r="J63" s="198"/>
      <c r="K63" s="199"/>
      <c r="L63" s="199"/>
      <c r="M63" s="207"/>
      <c r="N63" s="220"/>
      <c r="O63" s="207"/>
      <c r="P63" s="199"/>
      <c r="Q63" s="207"/>
      <c r="R63" s="207"/>
      <c r="S63" s="199"/>
      <c r="T63" s="199"/>
      <c r="U63" s="204"/>
      <c r="V63" s="207"/>
      <c r="W63" s="210"/>
      <c r="X63" s="213"/>
      <c r="Y63" s="199"/>
      <c r="Z63" s="207"/>
      <c r="AA63" s="220"/>
      <c r="AB63" s="128"/>
      <c r="AC63" s="128" t="s">
        <v>963</v>
      </c>
      <c r="AD63" s="220"/>
      <c r="AE63" s="207"/>
      <c r="AF63" s="204"/>
      <c r="AG63" s="130" t="s">
        <v>1075</v>
      </c>
      <c r="AH63" s="207"/>
      <c r="AI63" s="224"/>
    </row>
    <row r="64" spans="1:35" s="78" customFormat="1" ht="54.75" customHeight="1" x14ac:dyDescent="0.2">
      <c r="A64" s="226"/>
      <c r="B64" s="227">
        <v>14</v>
      </c>
      <c r="C64" s="207" t="s">
        <v>609</v>
      </c>
      <c r="D64" s="199" t="s">
        <v>477</v>
      </c>
      <c r="E64" s="199" t="s">
        <v>481</v>
      </c>
      <c r="F64" s="199" t="s">
        <v>529</v>
      </c>
      <c r="G64" s="199" t="s">
        <v>534</v>
      </c>
      <c r="H64" s="298" t="s">
        <v>602</v>
      </c>
      <c r="I64" s="199" t="s">
        <v>610</v>
      </c>
      <c r="J64" s="199" t="s">
        <v>611</v>
      </c>
      <c r="K64" s="199" t="s">
        <v>423</v>
      </c>
      <c r="L64" s="199" t="s">
        <v>410</v>
      </c>
      <c r="M64" s="207" t="s">
        <v>612</v>
      </c>
      <c r="N64" s="220">
        <v>10</v>
      </c>
      <c r="O64" s="207" t="s">
        <v>446</v>
      </c>
      <c r="P64" s="198" t="s">
        <v>504</v>
      </c>
      <c r="Q64" s="206" t="str">
        <f>IF(AND(P64&lt;&gt;""),VLOOKUP(P64,Presentación!$B$26:$F$29,2,FALSE),"")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64" s="207" t="s">
        <v>613</v>
      </c>
      <c r="S64" s="199" t="s">
        <v>614</v>
      </c>
      <c r="T64" s="199" t="s">
        <v>615</v>
      </c>
      <c r="U64" s="204" t="s">
        <v>616</v>
      </c>
      <c r="V64" s="207" t="s">
        <v>813</v>
      </c>
      <c r="W64" s="210" t="s">
        <v>596</v>
      </c>
      <c r="X64" s="213" t="s">
        <v>1059</v>
      </c>
      <c r="Y64" s="198" t="s">
        <v>406</v>
      </c>
      <c r="Z64" s="207" t="s">
        <v>1269</v>
      </c>
      <c r="AA64" s="220">
        <v>29</v>
      </c>
      <c r="AB64" s="135" t="s">
        <v>1060</v>
      </c>
      <c r="AC64" s="139" t="s">
        <v>375</v>
      </c>
      <c r="AD64" s="220">
        <v>29</v>
      </c>
      <c r="AE64" s="207" t="s">
        <v>1268</v>
      </c>
      <c r="AF64" s="204">
        <v>2935000</v>
      </c>
      <c r="AG64" s="130" t="s">
        <v>1058</v>
      </c>
      <c r="AH64" s="207" t="s">
        <v>1270</v>
      </c>
      <c r="AI64" s="224" t="s">
        <v>1062</v>
      </c>
    </row>
    <row r="65" spans="1:35" s="78" customFormat="1" ht="54.75" customHeight="1" x14ac:dyDescent="0.2">
      <c r="A65" s="226"/>
      <c r="B65" s="228"/>
      <c r="C65" s="207"/>
      <c r="D65" s="199"/>
      <c r="E65" s="199"/>
      <c r="F65" s="199"/>
      <c r="G65" s="199"/>
      <c r="H65" s="199"/>
      <c r="I65" s="199"/>
      <c r="J65" s="199"/>
      <c r="K65" s="199"/>
      <c r="L65" s="199"/>
      <c r="M65" s="207"/>
      <c r="N65" s="220"/>
      <c r="O65" s="207"/>
      <c r="P65" s="199"/>
      <c r="Q65" s="207"/>
      <c r="R65" s="207"/>
      <c r="S65" s="199"/>
      <c r="T65" s="199"/>
      <c r="U65" s="204"/>
      <c r="V65" s="207"/>
      <c r="W65" s="210"/>
      <c r="X65" s="213"/>
      <c r="Y65" s="199"/>
      <c r="Z65" s="207"/>
      <c r="AA65" s="220"/>
      <c r="AB65" s="135"/>
      <c r="AC65" s="139"/>
      <c r="AD65" s="220"/>
      <c r="AE65" s="207"/>
      <c r="AF65" s="204"/>
      <c r="AG65" s="130" t="s">
        <v>1061</v>
      </c>
      <c r="AH65" s="207"/>
      <c r="AI65" s="224"/>
    </row>
    <row r="66" spans="1:35" s="78" customFormat="1" ht="54.75" customHeight="1" x14ac:dyDescent="0.2">
      <c r="A66" s="226"/>
      <c r="B66" s="228"/>
      <c r="C66" s="207"/>
      <c r="D66" s="199"/>
      <c r="E66" s="199"/>
      <c r="F66" s="199"/>
      <c r="G66" s="199"/>
      <c r="H66" s="199"/>
      <c r="I66" s="199"/>
      <c r="J66" s="199"/>
      <c r="K66" s="199"/>
      <c r="L66" s="199"/>
      <c r="M66" s="207"/>
      <c r="N66" s="220"/>
      <c r="O66" s="207"/>
      <c r="P66" s="199"/>
      <c r="Q66" s="207"/>
      <c r="R66" s="207"/>
      <c r="S66" s="199"/>
      <c r="T66" s="199"/>
      <c r="U66" s="204"/>
      <c r="V66" s="207"/>
      <c r="W66" s="210"/>
      <c r="X66" s="213"/>
      <c r="Y66" s="199"/>
      <c r="Z66" s="207"/>
      <c r="AA66" s="220"/>
      <c r="AB66" s="135"/>
      <c r="AC66" s="139"/>
      <c r="AD66" s="220"/>
      <c r="AE66" s="207"/>
      <c r="AF66" s="204"/>
      <c r="AG66" s="130" t="s">
        <v>1053</v>
      </c>
      <c r="AH66" s="207"/>
      <c r="AI66" s="224"/>
    </row>
    <row r="67" spans="1:35" s="78" customFormat="1" ht="54.75" customHeight="1" x14ac:dyDescent="0.2">
      <c r="A67" s="226"/>
      <c r="B67" s="228"/>
      <c r="C67" s="207"/>
      <c r="D67" s="199"/>
      <c r="E67" s="199"/>
      <c r="F67" s="199"/>
      <c r="G67" s="199"/>
      <c r="H67" s="199"/>
      <c r="I67" s="199"/>
      <c r="J67" s="199"/>
      <c r="K67" s="199"/>
      <c r="L67" s="199"/>
      <c r="M67" s="207"/>
      <c r="N67" s="220"/>
      <c r="O67" s="207"/>
      <c r="P67" s="199"/>
      <c r="Q67" s="207"/>
      <c r="R67" s="207"/>
      <c r="S67" s="199"/>
      <c r="T67" s="199"/>
      <c r="U67" s="204"/>
      <c r="V67" s="207"/>
      <c r="W67" s="210"/>
      <c r="X67" s="213"/>
      <c r="Y67" s="199"/>
      <c r="Z67" s="207"/>
      <c r="AA67" s="220"/>
      <c r="AB67" s="128"/>
      <c r="AC67" s="128"/>
      <c r="AD67" s="220"/>
      <c r="AE67" s="207"/>
      <c r="AF67" s="204"/>
      <c r="AG67" s="130" t="s">
        <v>1075</v>
      </c>
      <c r="AH67" s="207"/>
      <c r="AI67" s="224"/>
    </row>
    <row r="68" spans="1:35" s="78" customFormat="1" ht="87" customHeight="1" x14ac:dyDescent="0.2">
      <c r="A68" s="226"/>
      <c r="B68" s="227">
        <v>15</v>
      </c>
      <c r="C68" s="207" t="s">
        <v>539</v>
      </c>
      <c r="D68" s="199" t="s">
        <v>477</v>
      </c>
      <c r="E68" s="199" t="s">
        <v>481</v>
      </c>
      <c r="F68" s="199" t="s">
        <v>529</v>
      </c>
      <c r="G68" s="199" t="s">
        <v>533</v>
      </c>
      <c r="H68" s="298" t="s">
        <v>617</v>
      </c>
      <c r="I68" s="199" t="s">
        <v>618</v>
      </c>
      <c r="J68" s="199" t="s">
        <v>619</v>
      </c>
      <c r="K68" s="199" t="s">
        <v>423</v>
      </c>
      <c r="L68" s="199" t="s">
        <v>410</v>
      </c>
      <c r="M68" s="207" t="s">
        <v>620</v>
      </c>
      <c r="N68" s="220">
        <v>20</v>
      </c>
      <c r="O68" s="207" t="s">
        <v>446</v>
      </c>
      <c r="P68" s="198" t="s">
        <v>504</v>
      </c>
      <c r="Q68" s="206" t="str">
        <f>IF(AND(P68&lt;&gt;""),VLOOKUP(P68,Presentación!$B$26:$F$29,2,FALSE),"")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68" s="207" t="s">
        <v>621</v>
      </c>
      <c r="S68" s="199" t="s">
        <v>622</v>
      </c>
      <c r="T68" s="199" t="s">
        <v>633</v>
      </c>
      <c r="U68" s="204">
        <v>25000000</v>
      </c>
      <c r="V68" s="207" t="s">
        <v>814</v>
      </c>
      <c r="W68" s="210" t="s">
        <v>596</v>
      </c>
      <c r="X68" s="213">
        <v>43734</v>
      </c>
      <c r="Y68" s="216" t="s">
        <v>1346</v>
      </c>
      <c r="Z68" s="207" t="s">
        <v>1347</v>
      </c>
      <c r="AA68" s="220">
        <v>26</v>
      </c>
      <c r="AB68" s="135" t="s">
        <v>1285</v>
      </c>
      <c r="AC68" s="139" t="s">
        <v>757</v>
      </c>
      <c r="AD68" s="220">
        <v>26</v>
      </c>
      <c r="AE68" s="207" t="s">
        <v>1348</v>
      </c>
      <c r="AF68" s="204">
        <v>0</v>
      </c>
      <c r="AG68" s="130" t="s">
        <v>1286</v>
      </c>
      <c r="AH68" s="207" t="s">
        <v>1287</v>
      </c>
      <c r="AI68" s="224" t="s">
        <v>1288</v>
      </c>
    </row>
    <row r="69" spans="1:35" s="78" customFormat="1" ht="42.75" customHeight="1" x14ac:dyDescent="0.2">
      <c r="A69" s="226"/>
      <c r="B69" s="228"/>
      <c r="C69" s="207"/>
      <c r="D69" s="199"/>
      <c r="E69" s="199"/>
      <c r="F69" s="199"/>
      <c r="G69" s="199"/>
      <c r="H69" s="199"/>
      <c r="I69" s="199"/>
      <c r="J69" s="199"/>
      <c r="K69" s="199"/>
      <c r="L69" s="199"/>
      <c r="M69" s="207"/>
      <c r="N69" s="220"/>
      <c r="O69" s="207"/>
      <c r="P69" s="199"/>
      <c r="Q69" s="207"/>
      <c r="R69" s="207"/>
      <c r="S69" s="199"/>
      <c r="T69" s="199" t="s">
        <v>633</v>
      </c>
      <c r="U69" s="204"/>
      <c r="V69" s="207"/>
      <c r="W69" s="210"/>
      <c r="X69" s="213"/>
      <c r="Y69" s="216"/>
      <c r="Z69" s="207"/>
      <c r="AA69" s="220"/>
      <c r="AB69" s="135"/>
      <c r="AC69" s="139"/>
      <c r="AD69" s="220"/>
      <c r="AE69" s="207"/>
      <c r="AF69" s="204"/>
      <c r="AG69" s="130"/>
      <c r="AH69" s="207"/>
      <c r="AI69" s="224"/>
    </row>
    <row r="70" spans="1:35" s="78" customFormat="1" ht="42.75" customHeight="1" x14ac:dyDescent="0.2">
      <c r="A70" s="226"/>
      <c r="B70" s="228"/>
      <c r="C70" s="207"/>
      <c r="D70" s="199"/>
      <c r="E70" s="199"/>
      <c r="F70" s="199"/>
      <c r="G70" s="199"/>
      <c r="H70" s="199"/>
      <c r="I70" s="199"/>
      <c r="J70" s="199"/>
      <c r="K70" s="199"/>
      <c r="L70" s="199"/>
      <c r="M70" s="207"/>
      <c r="N70" s="220"/>
      <c r="O70" s="207"/>
      <c r="P70" s="199"/>
      <c r="Q70" s="207"/>
      <c r="R70" s="207"/>
      <c r="S70" s="199"/>
      <c r="T70" s="199" t="s">
        <v>633</v>
      </c>
      <c r="U70" s="204"/>
      <c r="V70" s="207"/>
      <c r="W70" s="210"/>
      <c r="X70" s="213"/>
      <c r="Y70" s="216"/>
      <c r="Z70" s="207"/>
      <c r="AA70" s="220"/>
      <c r="AB70" s="135"/>
      <c r="AC70" s="139"/>
      <c r="AD70" s="220"/>
      <c r="AE70" s="207"/>
      <c r="AF70" s="204"/>
      <c r="AG70" s="130"/>
      <c r="AH70" s="207"/>
      <c r="AI70" s="224"/>
    </row>
    <row r="71" spans="1:35" s="78" customFormat="1" ht="42.75" customHeight="1" x14ac:dyDescent="0.2">
      <c r="A71" s="226"/>
      <c r="B71" s="228"/>
      <c r="C71" s="207"/>
      <c r="D71" s="199"/>
      <c r="E71" s="199"/>
      <c r="F71" s="199"/>
      <c r="G71" s="199"/>
      <c r="H71" s="199"/>
      <c r="I71" s="199"/>
      <c r="J71" s="199"/>
      <c r="K71" s="199"/>
      <c r="L71" s="199"/>
      <c r="M71" s="207"/>
      <c r="N71" s="220"/>
      <c r="O71" s="207"/>
      <c r="P71" s="199"/>
      <c r="Q71" s="207"/>
      <c r="R71" s="207"/>
      <c r="S71" s="199"/>
      <c r="T71" s="199" t="s">
        <v>633</v>
      </c>
      <c r="U71" s="204"/>
      <c r="V71" s="207"/>
      <c r="W71" s="210"/>
      <c r="X71" s="213"/>
      <c r="Y71" s="216"/>
      <c r="Z71" s="207"/>
      <c r="AA71" s="220"/>
      <c r="AB71" s="128"/>
      <c r="AC71" s="128"/>
      <c r="AD71" s="220"/>
      <c r="AE71" s="207"/>
      <c r="AF71" s="204"/>
      <c r="AG71" s="130"/>
      <c r="AH71" s="207"/>
      <c r="AI71" s="224"/>
    </row>
    <row r="72" spans="1:35" s="78" customFormat="1" ht="15.75" x14ac:dyDescent="0.2">
      <c r="A72" s="226"/>
      <c r="B72" s="390">
        <v>16</v>
      </c>
      <c r="C72" s="375" t="s">
        <v>540</v>
      </c>
      <c r="D72" s="376" t="s">
        <v>477</v>
      </c>
      <c r="E72" s="376" t="s">
        <v>481</v>
      </c>
      <c r="F72" s="376" t="s">
        <v>529</v>
      </c>
      <c r="G72" s="376" t="s">
        <v>535</v>
      </c>
      <c r="H72" s="377" t="s">
        <v>629</v>
      </c>
      <c r="I72" s="376" t="s">
        <v>630</v>
      </c>
      <c r="J72" s="376" t="s">
        <v>631</v>
      </c>
      <c r="K72" s="376" t="s">
        <v>423</v>
      </c>
      <c r="L72" s="376" t="s">
        <v>410</v>
      </c>
      <c r="M72" s="375" t="s">
        <v>620</v>
      </c>
      <c r="N72" s="378">
        <v>15</v>
      </c>
      <c r="O72" s="375" t="s">
        <v>446</v>
      </c>
      <c r="P72" s="379" t="s">
        <v>504</v>
      </c>
      <c r="Q72" s="380" t="str">
        <f>IF(AND(P72&lt;&gt;""),VLOOKUP(P72,[5]Presentación!$B$26:$F$29,2,0),"")</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72" s="375" t="s">
        <v>815</v>
      </c>
      <c r="S72" s="376" t="s">
        <v>427</v>
      </c>
      <c r="T72" s="376" t="s">
        <v>633</v>
      </c>
      <c r="U72" s="381" t="s">
        <v>634</v>
      </c>
      <c r="V72" s="375" t="s">
        <v>816</v>
      </c>
      <c r="W72" s="382" t="s">
        <v>596</v>
      </c>
      <c r="X72" s="383">
        <v>43776</v>
      </c>
      <c r="Y72" s="383" t="s">
        <v>1289</v>
      </c>
      <c r="Z72" s="375" t="s">
        <v>1290</v>
      </c>
      <c r="AA72" s="378">
        <v>14</v>
      </c>
      <c r="AB72" s="384" t="s">
        <v>1291</v>
      </c>
      <c r="AC72" s="385" t="s">
        <v>757</v>
      </c>
      <c r="AD72" s="378">
        <v>14</v>
      </c>
      <c r="AE72" s="375" t="s">
        <v>1292</v>
      </c>
      <c r="AF72" s="381">
        <v>600000</v>
      </c>
      <c r="AG72" s="386" t="s">
        <v>1349</v>
      </c>
      <c r="AH72" s="375" t="s">
        <v>1350</v>
      </c>
      <c r="AI72" s="387" t="s">
        <v>1351</v>
      </c>
    </row>
    <row r="73" spans="1:35" s="78" customFormat="1" ht="15.75" x14ac:dyDescent="0.2">
      <c r="A73" s="226"/>
      <c r="B73" s="390"/>
      <c r="C73" s="375"/>
      <c r="D73" s="376"/>
      <c r="E73" s="376"/>
      <c r="F73" s="376"/>
      <c r="G73" s="376"/>
      <c r="H73" s="377"/>
      <c r="I73" s="376"/>
      <c r="J73" s="376"/>
      <c r="K73" s="376"/>
      <c r="L73" s="376"/>
      <c r="M73" s="375"/>
      <c r="N73" s="378"/>
      <c r="O73" s="375"/>
      <c r="P73" s="379"/>
      <c r="Q73" s="380"/>
      <c r="R73" s="375"/>
      <c r="S73" s="376"/>
      <c r="T73" s="376"/>
      <c r="U73" s="381"/>
      <c r="V73" s="375"/>
      <c r="W73" s="382"/>
      <c r="X73" s="383"/>
      <c r="Y73" s="383"/>
      <c r="Z73" s="375"/>
      <c r="AA73" s="378"/>
      <c r="AB73" s="388" t="s">
        <v>1293</v>
      </c>
      <c r="AC73" s="385" t="s">
        <v>900</v>
      </c>
      <c r="AD73" s="378"/>
      <c r="AE73" s="375"/>
      <c r="AF73" s="381"/>
      <c r="AG73" s="389"/>
      <c r="AH73" s="375"/>
      <c r="AI73" s="387"/>
    </row>
    <row r="74" spans="1:35" s="78" customFormat="1" ht="15.75" x14ac:dyDescent="0.2">
      <c r="A74" s="226"/>
      <c r="B74" s="390"/>
      <c r="C74" s="375"/>
      <c r="D74" s="376"/>
      <c r="E74" s="376"/>
      <c r="F74" s="376"/>
      <c r="G74" s="376"/>
      <c r="H74" s="377"/>
      <c r="I74" s="376"/>
      <c r="J74" s="376"/>
      <c r="K74" s="376"/>
      <c r="L74" s="376"/>
      <c r="M74" s="375"/>
      <c r="N74" s="378"/>
      <c r="O74" s="375"/>
      <c r="P74" s="379"/>
      <c r="Q74" s="380"/>
      <c r="R74" s="375"/>
      <c r="S74" s="376"/>
      <c r="T74" s="376"/>
      <c r="U74" s="381"/>
      <c r="V74" s="375"/>
      <c r="W74" s="382"/>
      <c r="X74" s="383"/>
      <c r="Y74" s="383"/>
      <c r="Z74" s="375"/>
      <c r="AA74" s="378"/>
      <c r="AB74" s="388" t="s">
        <v>1294</v>
      </c>
      <c r="AC74" s="385" t="s">
        <v>900</v>
      </c>
      <c r="AD74" s="378"/>
      <c r="AE74" s="375"/>
      <c r="AF74" s="381"/>
      <c r="AG74" s="389"/>
      <c r="AH74" s="375"/>
      <c r="AI74" s="387"/>
    </row>
    <row r="75" spans="1:35" s="78" customFormat="1" ht="15.75" x14ac:dyDescent="0.2">
      <c r="A75" s="226"/>
      <c r="B75" s="390"/>
      <c r="C75" s="375"/>
      <c r="D75" s="376"/>
      <c r="E75" s="376"/>
      <c r="F75" s="376"/>
      <c r="G75" s="376"/>
      <c r="H75" s="377"/>
      <c r="I75" s="376"/>
      <c r="J75" s="376"/>
      <c r="K75" s="376"/>
      <c r="L75" s="376"/>
      <c r="M75" s="375"/>
      <c r="N75" s="378"/>
      <c r="O75" s="375"/>
      <c r="P75" s="379"/>
      <c r="Q75" s="380"/>
      <c r="R75" s="375"/>
      <c r="S75" s="376"/>
      <c r="T75" s="376"/>
      <c r="U75" s="381"/>
      <c r="V75" s="375"/>
      <c r="W75" s="382"/>
      <c r="X75" s="383"/>
      <c r="Y75" s="383"/>
      <c r="Z75" s="375"/>
      <c r="AA75" s="378"/>
      <c r="AB75" s="384" t="s">
        <v>1295</v>
      </c>
      <c r="AC75" s="385" t="s">
        <v>757</v>
      </c>
      <c r="AD75" s="378"/>
      <c r="AE75" s="375"/>
      <c r="AF75" s="381"/>
      <c r="AG75" s="389"/>
      <c r="AH75" s="375"/>
      <c r="AI75" s="387"/>
    </row>
    <row r="76" spans="1:35" s="78" customFormat="1" ht="15.75" x14ac:dyDescent="0.2">
      <c r="A76" s="226"/>
      <c r="B76" s="390"/>
      <c r="C76" s="375"/>
      <c r="D76" s="376"/>
      <c r="E76" s="376"/>
      <c r="F76" s="376"/>
      <c r="G76" s="376"/>
      <c r="H76" s="377"/>
      <c r="I76" s="376"/>
      <c r="J76" s="376"/>
      <c r="K76" s="376"/>
      <c r="L76" s="376"/>
      <c r="M76" s="375"/>
      <c r="N76" s="378"/>
      <c r="O76" s="375"/>
      <c r="P76" s="379"/>
      <c r="Q76" s="380"/>
      <c r="R76" s="375"/>
      <c r="S76" s="376"/>
      <c r="T76" s="376"/>
      <c r="U76" s="381"/>
      <c r="V76" s="375"/>
      <c r="W76" s="382"/>
      <c r="X76" s="383"/>
      <c r="Y76" s="383"/>
      <c r="Z76" s="375"/>
      <c r="AA76" s="378"/>
      <c r="AB76" s="388" t="s">
        <v>1296</v>
      </c>
      <c r="AC76" s="385" t="s">
        <v>900</v>
      </c>
      <c r="AD76" s="378"/>
      <c r="AE76" s="375"/>
      <c r="AF76" s="381"/>
      <c r="AG76" s="389"/>
      <c r="AH76" s="375"/>
      <c r="AI76" s="387"/>
    </row>
    <row r="77" spans="1:35" s="78" customFormat="1" ht="15.75" x14ac:dyDescent="0.2">
      <c r="A77" s="226"/>
      <c r="B77" s="390"/>
      <c r="C77" s="375"/>
      <c r="D77" s="376"/>
      <c r="E77" s="376"/>
      <c r="F77" s="376"/>
      <c r="G77" s="376"/>
      <c r="H77" s="377"/>
      <c r="I77" s="376"/>
      <c r="J77" s="376"/>
      <c r="K77" s="376"/>
      <c r="L77" s="376"/>
      <c r="M77" s="375"/>
      <c r="N77" s="378"/>
      <c r="O77" s="375"/>
      <c r="P77" s="379"/>
      <c r="Q77" s="380"/>
      <c r="R77" s="375"/>
      <c r="S77" s="376"/>
      <c r="T77" s="376"/>
      <c r="U77" s="381"/>
      <c r="V77" s="375"/>
      <c r="W77" s="382"/>
      <c r="X77" s="383"/>
      <c r="Y77" s="383"/>
      <c r="Z77" s="375"/>
      <c r="AA77" s="378"/>
      <c r="AB77" s="388" t="s">
        <v>1297</v>
      </c>
      <c r="AC77" s="385" t="s">
        <v>900</v>
      </c>
      <c r="AD77" s="378"/>
      <c r="AE77" s="375"/>
      <c r="AF77" s="381"/>
      <c r="AG77" s="389"/>
      <c r="AH77" s="375"/>
      <c r="AI77" s="387"/>
    </row>
    <row r="78" spans="1:35" s="78" customFormat="1" ht="15.75" x14ac:dyDescent="0.2">
      <c r="A78" s="226"/>
      <c r="B78" s="390"/>
      <c r="C78" s="375"/>
      <c r="D78" s="376"/>
      <c r="E78" s="376"/>
      <c r="F78" s="376"/>
      <c r="G78" s="376"/>
      <c r="H78" s="377"/>
      <c r="I78" s="376"/>
      <c r="J78" s="376"/>
      <c r="K78" s="376"/>
      <c r="L78" s="376"/>
      <c r="M78" s="375"/>
      <c r="N78" s="378"/>
      <c r="O78" s="375"/>
      <c r="P78" s="379"/>
      <c r="Q78" s="380"/>
      <c r="R78" s="375"/>
      <c r="S78" s="376"/>
      <c r="T78" s="376"/>
      <c r="U78" s="381"/>
      <c r="V78" s="375"/>
      <c r="W78" s="382"/>
      <c r="X78" s="383"/>
      <c r="Y78" s="383"/>
      <c r="Z78" s="375"/>
      <c r="AA78" s="378"/>
      <c r="AB78" s="388" t="s">
        <v>1298</v>
      </c>
      <c r="AC78" s="385" t="s">
        <v>948</v>
      </c>
      <c r="AD78" s="378"/>
      <c r="AE78" s="375"/>
      <c r="AF78" s="381"/>
      <c r="AG78" s="389"/>
      <c r="AH78" s="375"/>
      <c r="AI78" s="387"/>
    </row>
    <row r="79" spans="1:35" s="78" customFormat="1" ht="15.75" x14ac:dyDescent="0.2">
      <c r="A79" s="226"/>
      <c r="B79" s="390"/>
      <c r="C79" s="375"/>
      <c r="D79" s="376"/>
      <c r="E79" s="376"/>
      <c r="F79" s="376"/>
      <c r="G79" s="376"/>
      <c r="H79" s="377"/>
      <c r="I79" s="376"/>
      <c r="J79" s="376"/>
      <c r="K79" s="376"/>
      <c r="L79" s="376"/>
      <c r="M79" s="375"/>
      <c r="N79" s="378"/>
      <c r="O79" s="375"/>
      <c r="P79" s="379"/>
      <c r="Q79" s="380"/>
      <c r="R79" s="375"/>
      <c r="S79" s="376"/>
      <c r="T79" s="376"/>
      <c r="U79" s="381"/>
      <c r="V79" s="375"/>
      <c r="W79" s="382"/>
      <c r="X79" s="383"/>
      <c r="Y79" s="383"/>
      <c r="Z79" s="375"/>
      <c r="AA79" s="378"/>
      <c r="AB79" s="388" t="s">
        <v>1299</v>
      </c>
      <c r="AC79" s="385" t="s">
        <v>948</v>
      </c>
      <c r="AD79" s="378"/>
      <c r="AE79" s="375"/>
      <c r="AF79" s="381"/>
      <c r="AG79" s="389"/>
      <c r="AH79" s="375"/>
      <c r="AI79" s="387"/>
    </row>
    <row r="80" spans="1:35" s="78" customFormat="1" ht="15.75" x14ac:dyDescent="0.2">
      <c r="A80" s="226"/>
      <c r="B80" s="390"/>
      <c r="C80" s="375"/>
      <c r="D80" s="376"/>
      <c r="E80" s="376"/>
      <c r="F80" s="376"/>
      <c r="G80" s="376"/>
      <c r="H80" s="377"/>
      <c r="I80" s="376"/>
      <c r="J80" s="376"/>
      <c r="K80" s="376"/>
      <c r="L80" s="376"/>
      <c r="M80" s="375"/>
      <c r="N80" s="378"/>
      <c r="O80" s="375"/>
      <c r="P80" s="379"/>
      <c r="Q80" s="380"/>
      <c r="R80" s="375"/>
      <c r="S80" s="376"/>
      <c r="T80" s="376"/>
      <c r="U80" s="381"/>
      <c r="V80" s="375"/>
      <c r="W80" s="382"/>
      <c r="X80" s="383"/>
      <c r="Y80" s="383"/>
      <c r="Z80" s="375"/>
      <c r="AA80" s="378"/>
      <c r="AB80" s="388" t="s">
        <v>1300</v>
      </c>
      <c r="AC80" s="385" t="s">
        <v>900</v>
      </c>
      <c r="AD80" s="378"/>
      <c r="AE80" s="375"/>
      <c r="AF80" s="381"/>
      <c r="AG80" s="389"/>
      <c r="AH80" s="375"/>
      <c r="AI80" s="387"/>
    </row>
    <row r="81" spans="1:35" s="78" customFormat="1" ht="15.75" x14ac:dyDescent="0.2">
      <c r="A81" s="226"/>
      <c r="B81" s="390"/>
      <c r="C81" s="375"/>
      <c r="D81" s="376"/>
      <c r="E81" s="376"/>
      <c r="F81" s="376"/>
      <c r="G81" s="376"/>
      <c r="H81" s="377"/>
      <c r="I81" s="376"/>
      <c r="J81" s="376"/>
      <c r="K81" s="376"/>
      <c r="L81" s="376"/>
      <c r="M81" s="375"/>
      <c r="N81" s="378"/>
      <c r="O81" s="375"/>
      <c r="P81" s="379"/>
      <c r="Q81" s="380"/>
      <c r="R81" s="375"/>
      <c r="S81" s="376"/>
      <c r="T81" s="376"/>
      <c r="U81" s="381"/>
      <c r="V81" s="375"/>
      <c r="W81" s="382"/>
      <c r="X81" s="383"/>
      <c r="Y81" s="383"/>
      <c r="Z81" s="375"/>
      <c r="AA81" s="378"/>
      <c r="AB81" s="388" t="s">
        <v>1301</v>
      </c>
      <c r="AC81" s="385" t="s">
        <v>962</v>
      </c>
      <c r="AD81" s="378"/>
      <c r="AE81" s="375"/>
      <c r="AF81" s="381"/>
      <c r="AG81" s="389"/>
      <c r="AH81" s="375"/>
      <c r="AI81" s="387"/>
    </row>
    <row r="82" spans="1:35" s="78" customFormat="1" ht="15.75" x14ac:dyDescent="0.2">
      <c r="A82" s="226"/>
      <c r="B82" s="390"/>
      <c r="C82" s="375"/>
      <c r="D82" s="376"/>
      <c r="E82" s="376"/>
      <c r="F82" s="376"/>
      <c r="G82" s="376"/>
      <c r="H82" s="377"/>
      <c r="I82" s="376"/>
      <c r="J82" s="376"/>
      <c r="K82" s="376"/>
      <c r="L82" s="376"/>
      <c r="M82" s="375"/>
      <c r="N82" s="378"/>
      <c r="O82" s="375"/>
      <c r="P82" s="379"/>
      <c r="Q82" s="380"/>
      <c r="R82" s="375"/>
      <c r="S82" s="376"/>
      <c r="T82" s="376"/>
      <c r="U82" s="381"/>
      <c r="V82" s="375"/>
      <c r="W82" s="382"/>
      <c r="X82" s="383"/>
      <c r="Y82" s="383"/>
      <c r="Z82" s="375"/>
      <c r="AA82" s="378"/>
      <c r="AB82" s="388" t="s">
        <v>1302</v>
      </c>
      <c r="AC82" s="385" t="s">
        <v>964</v>
      </c>
      <c r="AD82" s="378"/>
      <c r="AE82" s="375"/>
      <c r="AF82" s="381"/>
      <c r="AG82" s="389"/>
      <c r="AH82" s="375"/>
      <c r="AI82" s="387"/>
    </row>
    <row r="83" spans="1:35" s="78" customFormat="1" ht="15.75" x14ac:dyDescent="0.2">
      <c r="A83" s="226"/>
      <c r="B83" s="390"/>
      <c r="C83" s="375"/>
      <c r="D83" s="376"/>
      <c r="E83" s="376"/>
      <c r="F83" s="376"/>
      <c r="G83" s="376"/>
      <c r="H83" s="377"/>
      <c r="I83" s="376"/>
      <c r="J83" s="376"/>
      <c r="K83" s="376"/>
      <c r="L83" s="376"/>
      <c r="M83" s="375"/>
      <c r="N83" s="378"/>
      <c r="O83" s="375"/>
      <c r="P83" s="379"/>
      <c r="Q83" s="380"/>
      <c r="R83" s="375"/>
      <c r="S83" s="376"/>
      <c r="T83" s="376"/>
      <c r="U83" s="381"/>
      <c r="V83" s="375"/>
      <c r="W83" s="382"/>
      <c r="X83" s="383"/>
      <c r="Y83" s="383"/>
      <c r="Z83" s="375"/>
      <c r="AA83" s="378"/>
      <c r="AB83" s="388" t="s">
        <v>1303</v>
      </c>
      <c r="AC83" s="385" t="s">
        <v>964</v>
      </c>
      <c r="AD83" s="378"/>
      <c r="AE83" s="375"/>
      <c r="AF83" s="381"/>
      <c r="AG83" s="389"/>
      <c r="AH83" s="375"/>
      <c r="AI83" s="387"/>
    </row>
    <row r="84" spans="1:35" s="78" customFormat="1" ht="15.75" x14ac:dyDescent="0.2">
      <c r="A84" s="226"/>
      <c r="B84" s="390"/>
      <c r="C84" s="375"/>
      <c r="D84" s="376"/>
      <c r="E84" s="376"/>
      <c r="F84" s="376"/>
      <c r="G84" s="376"/>
      <c r="H84" s="376"/>
      <c r="I84" s="376"/>
      <c r="J84" s="376"/>
      <c r="K84" s="376"/>
      <c r="L84" s="376"/>
      <c r="M84" s="375"/>
      <c r="N84" s="378"/>
      <c r="O84" s="375"/>
      <c r="P84" s="379"/>
      <c r="Q84" s="380"/>
      <c r="R84" s="375" t="s">
        <v>632</v>
      </c>
      <c r="S84" s="376" t="s">
        <v>427</v>
      </c>
      <c r="T84" s="376" t="s">
        <v>633</v>
      </c>
      <c r="U84" s="381" t="s">
        <v>634</v>
      </c>
      <c r="V84" s="375"/>
      <c r="W84" s="382"/>
      <c r="X84" s="383"/>
      <c r="Y84" s="383"/>
      <c r="Z84" s="375"/>
      <c r="AA84" s="378"/>
      <c r="AB84" s="388" t="s">
        <v>1304</v>
      </c>
      <c r="AC84" s="385" t="s">
        <v>964</v>
      </c>
      <c r="AD84" s="378"/>
      <c r="AE84" s="375"/>
      <c r="AF84" s="381"/>
      <c r="AG84" s="389"/>
      <c r="AH84" s="375"/>
      <c r="AI84" s="387"/>
    </row>
    <row r="85" spans="1:35" s="78" customFormat="1" ht="15.75" x14ac:dyDescent="0.2">
      <c r="A85" s="226"/>
      <c r="B85" s="390"/>
      <c r="C85" s="375"/>
      <c r="D85" s="376"/>
      <c r="E85" s="376"/>
      <c r="F85" s="376"/>
      <c r="G85" s="376"/>
      <c r="H85" s="376"/>
      <c r="I85" s="376"/>
      <c r="J85" s="376"/>
      <c r="K85" s="376"/>
      <c r="L85" s="376"/>
      <c r="M85" s="375"/>
      <c r="N85" s="378"/>
      <c r="O85" s="375"/>
      <c r="P85" s="379"/>
      <c r="Q85" s="380"/>
      <c r="R85" s="375" t="s">
        <v>632</v>
      </c>
      <c r="S85" s="376" t="s">
        <v>427</v>
      </c>
      <c r="T85" s="376" t="s">
        <v>633</v>
      </c>
      <c r="U85" s="381" t="s">
        <v>634</v>
      </c>
      <c r="V85" s="375"/>
      <c r="W85" s="382"/>
      <c r="X85" s="383"/>
      <c r="Y85" s="383"/>
      <c r="Z85" s="375"/>
      <c r="AA85" s="378"/>
      <c r="AB85" s="388" t="s">
        <v>1352</v>
      </c>
      <c r="AC85" s="385" t="s">
        <v>964</v>
      </c>
      <c r="AD85" s="378"/>
      <c r="AE85" s="375"/>
      <c r="AF85" s="381"/>
      <c r="AG85" s="379"/>
      <c r="AH85" s="375"/>
      <c r="AI85" s="387"/>
    </row>
    <row r="86" spans="1:35" s="78" customFormat="1" ht="45.75" customHeight="1" x14ac:dyDescent="0.2">
      <c r="A86" s="226"/>
      <c r="B86" s="227">
        <v>17</v>
      </c>
      <c r="C86" s="207" t="s">
        <v>817</v>
      </c>
      <c r="D86" s="199" t="s">
        <v>477</v>
      </c>
      <c r="E86" s="199" t="s">
        <v>481</v>
      </c>
      <c r="F86" s="199" t="s">
        <v>529</v>
      </c>
      <c r="G86" s="199" t="s">
        <v>541</v>
      </c>
      <c r="H86" s="298" t="s">
        <v>623</v>
      </c>
      <c r="I86" s="199" t="s">
        <v>818</v>
      </c>
      <c r="J86" s="199" t="s">
        <v>624</v>
      </c>
      <c r="K86" s="199" t="s">
        <v>423</v>
      </c>
      <c r="L86" s="199" t="s">
        <v>410</v>
      </c>
      <c r="M86" s="207" t="s">
        <v>625</v>
      </c>
      <c r="N86" s="220">
        <v>23</v>
      </c>
      <c r="O86" s="207" t="s">
        <v>446</v>
      </c>
      <c r="P86" s="198" t="s">
        <v>504</v>
      </c>
      <c r="Q86" s="206" t="str">
        <f>IF(AND(P86&lt;&gt;""),VLOOKUP(P86,Presentación!$B$26:$F$29,2,FALSE),"")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86" s="207" t="s">
        <v>626</v>
      </c>
      <c r="S86" s="199" t="s">
        <v>627</v>
      </c>
      <c r="T86" s="199" t="s">
        <v>607</v>
      </c>
      <c r="U86" s="204" t="s">
        <v>628</v>
      </c>
      <c r="V86" s="207" t="s">
        <v>813</v>
      </c>
      <c r="W86" s="210" t="s">
        <v>596</v>
      </c>
      <c r="X86" s="213" t="s">
        <v>1063</v>
      </c>
      <c r="Y86" s="198" t="s">
        <v>406</v>
      </c>
      <c r="Z86" s="207" t="s">
        <v>1064</v>
      </c>
      <c r="AA86" s="220">
        <v>26</v>
      </c>
      <c r="AB86" s="135" t="s">
        <v>1065</v>
      </c>
      <c r="AC86" s="139" t="s">
        <v>757</v>
      </c>
      <c r="AD86" s="220">
        <v>26</v>
      </c>
      <c r="AE86" s="207" t="s">
        <v>1268</v>
      </c>
      <c r="AF86" s="204">
        <v>6500000</v>
      </c>
      <c r="AG86" s="130" t="s">
        <v>1058</v>
      </c>
      <c r="AH86" s="207" t="s">
        <v>1066</v>
      </c>
      <c r="AI86" s="224" t="s">
        <v>1067</v>
      </c>
    </row>
    <row r="87" spans="1:35" s="78" customFormat="1" ht="45.75" customHeight="1" x14ac:dyDescent="0.2">
      <c r="A87" s="226"/>
      <c r="B87" s="228"/>
      <c r="C87" s="207"/>
      <c r="D87" s="199"/>
      <c r="E87" s="199"/>
      <c r="F87" s="199"/>
      <c r="G87" s="199"/>
      <c r="H87" s="199"/>
      <c r="I87" s="199"/>
      <c r="J87" s="199"/>
      <c r="K87" s="199"/>
      <c r="L87" s="199"/>
      <c r="M87" s="207"/>
      <c r="N87" s="220"/>
      <c r="O87" s="207"/>
      <c r="P87" s="199"/>
      <c r="Q87" s="207"/>
      <c r="R87" s="207"/>
      <c r="S87" s="199"/>
      <c r="T87" s="199"/>
      <c r="U87" s="204"/>
      <c r="V87" s="207"/>
      <c r="W87" s="210"/>
      <c r="X87" s="213"/>
      <c r="Y87" s="199"/>
      <c r="Z87" s="207"/>
      <c r="AA87" s="220"/>
      <c r="AB87" s="135"/>
      <c r="AC87" s="139"/>
      <c r="AD87" s="220"/>
      <c r="AE87" s="207"/>
      <c r="AF87" s="204"/>
      <c r="AG87" s="130" t="s">
        <v>1061</v>
      </c>
      <c r="AH87" s="207"/>
      <c r="AI87" s="224"/>
    </row>
    <row r="88" spans="1:35" s="78" customFormat="1" ht="45.75" customHeight="1" x14ac:dyDescent="0.2">
      <c r="A88" s="226"/>
      <c r="B88" s="228"/>
      <c r="C88" s="207"/>
      <c r="D88" s="199"/>
      <c r="E88" s="199"/>
      <c r="F88" s="199"/>
      <c r="G88" s="199"/>
      <c r="H88" s="199"/>
      <c r="I88" s="199"/>
      <c r="J88" s="199"/>
      <c r="K88" s="199"/>
      <c r="L88" s="199"/>
      <c r="M88" s="207"/>
      <c r="N88" s="220"/>
      <c r="O88" s="207"/>
      <c r="P88" s="199"/>
      <c r="Q88" s="207"/>
      <c r="R88" s="207"/>
      <c r="S88" s="199"/>
      <c r="T88" s="199"/>
      <c r="U88" s="204"/>
      <c r="V88" s="207"/>
      <c r="W88" s="210"/>
      <c r="X88" s="213"/>
      <c r="Y88" s="199"/>
      <c r="Z88" s="207"/>
      <c r="AA88" s="220"/>
      <c r="AB88" s="135"/>
      <c r="AC88" s="139"/>
      <c r="AD88" s="220"/>
      <c r="AE88" s="207"/>
      <c r="AF88" s="204"/>
      <c r="AG88" s="130" t="s">
        <v>1053</v>
      </c>
      <c r="AH88" s="207"/>
      <c r="AI88" s="224"/>
    </row>
    <row r="89" spans="1:35" s="78" customFormat="1" ht="45.75" customHeight="1" x14ac:dyDescent="0.2">
      <c r="A89" s="226"/>
      <c r="B89" s="228"/>
      <c r="C89" s="207"/>
      <c r="D89" s="199"/>
      <c r="E89" s="199"/>
      <c r="F89" s="199"/>
      <c r="G89" s="199"/>
      <c r="H89" s="199"/>
      <c r="I89" s="199"/>
      <c r="J89" s="199"/>
      <c r="K89" s="199"/>
      <c r="L89" s="199"/>
      <c r="M89" s="207"/>
      <c r="N89" s="220"/>
      <c r="O89" s="207"/>
      <c r="P89" s="199"/>
      <c r="Q89" s="207"/>
      <c r="R89" s="207"/>
      <c r="S89" s="199"/>
      <c r="T89" s="199"/>
      <c r="U89" s="204"/>
      <c r="V89" s="207"/>
      <c r="W89" s="210"/>
      <c r="X89" s="213"/>
      <c r="Y89" s="199"/>
      <c r="Z89" s="207"/>
      <c r="AA89" s="220"/>
      <c r="AB89" s="128"/>
      <c r="AC89" s="128"/>
      <c r="AD89" s="220"/>
      <c r="AE89" s="207"/>
      <c r="AF89" s="204"/>
      <c r="AG89" s="130" t="s">
        <v>1075</v>
      </c>
      <c r="AH89" s="207"/>
      <c r="AI89" s="224"/>
    </row>
    <row r="90" spans="1:35" s="78" customFormat="1" ht="38.25" customHeight="1" x14ac:dyDescent="0.2">
      <c r="A90" s="226"/>
      <c r="B90" s="227">
        <v>18</v>
      </c>
      <c r="C90" s="208" t="s">
        <v>819</v>
      </c>
      <c r="D90" s="200" t="s">
        <v>477</v>
      </c>
      <c r="E90" s="200" t="s">
        <v>481</v>
      </c>
      <c r="F90" s="200" t="s">
        <v>529</v>
      </c>
      <c r="G90" s="200" t="s">
        <v>542</v>
      </c>
      <c r="H90" s="199" t="s">
        <v>629</v>
      </c>
      <c r="I90" s="199" t="s">
        <v>635</v>
      </c>
      <c r="J90" s="199" t="s">
        <v>820</v>
      </c>
      <c r="K90" s="199" t="s">
        <v>636</v>
      </c>
      <c r="L90" s="199" t="s">
        <v>410</v>
      </c>
      <c r="M90" s="207" t="s">
        <v>625</v>
      </c>
      <c r="N90" s="220">
        <v>14</v>
      </c>
      <c r="O90" s="207" t="s">
        <v>446</v>
      </c>
      <c r="P90" s="198" t="s">
        <v>504</v>
      </c>
      <c r="Q90" s="206" t="str">
        <f>IF(AND(P90&lt;&gt;""),VLOOKUP(P90,Presentación!$B$26:$F$29,2,FALSE),"")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90" s="207" t="s">
        <v>621</v>
      </c>
      <c r="S90" s="199" t="s">
        <v>614</v>
      </c>
      <c r="T90" s="199" t="s">
        <v>615</v>
      </c>
      <c r="U90" s="204" t="s">
        <v>634</v>
      </c>
      <c r="V90" s="207" t="s">
        <v>637</v>
      </c>
      <c r="W90" s="210" t="s">
        <v>596</v>
      </c>
      <c r="X90" s="213" t="s">
        <v>1068</v>
      </c>
      <c r="Y90" s="198" t="s">
        <v>406</v>
      </c>
      <c r="Z90" s="207" t="s">
        <v>1069</v>
      </c>
      <c r="AA90" s="220">
        <v>20</v>
      </c>
      <c r="AB90" s="135" t="s">
        <v>1073</v>
      </c>
      <c r="AC90" s="128" t="s">
        <v>375</v>
      </c>
      <c r="AD90" s="220">
        <v>20</v>
      </c>
      <c r="AE90" s="207" t="s">
        <v>1071</v>
      </c>
      <c r="AF90" s="204">
        <v>5000000</v>
      </c>
      <c r="AG90" s="130" t="s">
        <v>1058</v>
      </c>
      <c r="AH90" s="207" t="s">
        <v>1072</v>
      </c>
      <c r="AI90" s="224" t="s">
        <v>1271</v>
      </c>
    </row>
    <row r="91" spans="1:35" s="78" customFormat="1" ht="48.75" customHeight="1" x14ac:dyDescent="0.2">
      <c r="A91" s="226"/>
      <c r="B91" s="228"/>
      <c r="C91" s="297"/>
      <c r="D91" s="242"/>
      <c r="E91" s="242"/>
      <c r="F91" s="242"/>
      <c r="G91" s="242"/>
      <c r="H91" s="199"/>
      <c r="I91" s="199"/>
      <c r="J91" s="199"/>
      <c r="K91" s="199"/>
      <c r="L91" s="199"/>
      <c r="M91" s="207"/>
      <c r="N91" s="220"/>
      <c r="O91" s="207"/>
      <c r="P91" s="199"/>
      <c r="Q91" s="207"/>
      <c r="R91" s="207"/>
      <c r="S91" s="199"/>
      <c r="T91" s="199"/>
      <c r="U91" s="204"/>
      <c r="V91" s="207"/>
      <c r="W91" s="210"/>
      <c r="X91" s="213"/>
      <c r="Y91" s="199"/>
      <c r="Z91" s="207"/>
      <c r="AA91" s="220"/>
      <c r="AB91" s="135" t="s">
        <v>1070</v>
      </c>
      <c r="AC91" s="128" t="s">
        <v>757</v>
      </c>
      <c r="AD91" s="220"/>
      <c r="AE91" s="207"/>
      <c r="AF91" s="204"/>
      <c r="AG91" s="130" t="s">
        <v>1061</v>
      </c>
      <c r="AH91" s="207"/>
      <c r="AI91" s="224"/>
    </row>
    <row r="92" spans="1:35" s="78" customFormat="1" ht="37.5" customHeight="1" x14ac:dyDescent="0.2">
      <c r="A92" s="226"/>
      <c r="B92" s="228"/>
      <c r="C92" s="297"/>
      <c r="D92" s="242"/>
      <c r="E92" s="242"/>
      <c r="F92" s="242"/>
      <c r="G92" s="242"/>
      <c r="H92" s="199"/>
      <c r="I92" s="199"/>
      <c r="J92" s="199"/>
      <c r="K92" s="199"/>
      <c r="L92" s="199"/>
      <c r="M92" s="207"/>
      <c r="N92" s="220"/>
      <c r="O92" s="207"/>
      <c r="P92" s="199"/>
      <c r="Q92" s="207"/>
      <c r="R92" s="207"/>
      <c r="S92" s="199"/>
      <c r="T92" s="199"/>
      <c r="U92" s="204"/>
      <c r="V92" s="207"/>
      <c r="W92" s="210"/>
      <c r="X92" s="213"/>
      <c r="Y92" s="199"/>
      <c r="Z92" s="207"/>
      <c r="AA92" s="220"/>
      <c r="AB92" s="135"/>
      <c r="AC92" s="128"/>
      <c r="AD92" s="220"/>
      <c r="AE92" s="207"/>
      <c r="AF92" s="204"/>
      <c r="AG92" s="130" t="s">
        <v>1053</v>
      </c>
      <c r="AH92" s="207"/>
      <c r="AI92" s="224"/>
    </row>
    <row r="93" spans="1:35" s="78" customFormat="1" ht="37.5" customHeight="1" x14ac:dyDescent="0.2">
      <c r="A93" s="226"/>
      <c r="B93" s="228"/>
      <c r="C93" s="206"/>
      <c r="D93" s="198"/>
      <c r="E93" s="198"/>
      <c r="F93" s="198"/>
      <c r="G93" s="198"/>
      <c r="H93" s="199"/>
      <c r="I93" s="199"/>
      <c r="J93" s="199"/>
      <c r="K93" s="199"/>
      <c r="L93" s="199"/>
      <c r="M93" s="207"/>
      <c r="N93" s="220"/>
      <c r="O93" s="207"/>
      <c r="P93" s="199"/>
      <c r="Q93" s="207"/>
      <c r="R93" s="207"/>
      <c r="S93" s="199"/>
      <c r="T93" s="199"/>
      <c r="U93" s="204"/>
      <c r="V93" s="207"/>
      <c r="W93" s="210"/>
      <c r="X93" s="213"/>
      <c r="Y93" s="199"/>
      <c r="Z93" s="207"/>
      <c r="AA93" s="220"/>
      <c r="AB93" s="128"/>
      <c r="AC93" s="128"/>
      <c r="AD93" s="220"/>
      <c r="AE93" s="207"/>
      <c r="AF93" s="204"/>
      <c r="AG93" s="130" t="s">
        <v>1075</v>
      </c>
      <c r="AH93" s="207"/>
      <c r="AI93" s="224"/>
    </row>
    <row r="94" spans="1:35" s="78" customFormat="1" ht="50.25" customHeight="1" x14ac:dyDescent="0.2">
      <c r="A94" s="226"/>
      <c r="B94" s="227">
        <v>19</v>
      </c>
      <c r="C94" s="207" t="s">
        <v>821</v>
      </c>
      <c r="D94" s="199" t="s">
        <v>477</v>
      </c>
      <c r="E94" s="199" t="s">
        <v>481</v>
      </c>
      <c r="F94" s="199" t="s">
        <v>529</v>
      </c>
      <c r="G94" s="199" t="s">
        <v>543</v>
      </c>
      <c r="H94" s="199" t="s">
        <v>638</v>
      </c>
      <c r="I94" s="199" t="s">
        <v>422</v>
      </c>
      <c r="J94" s="199" t="s">
        <v>639</v>
      </c>
      <c r="K94" s="199" t="s">
        <v>423</v>
      </c>
      <c r="L94" s="199" t="s">
        <v>410</v>
      </c>
      <c r="M94" s="199" t="s">
        <v>612</v>
      </c>
      <c r="N94" s="220">
        <v>10</v>
      </c>
      <c r="O94" s="207" t="s">
        <v>446</v>
      </c>
      <c r="P94" s="198" t="s">
        <v>504</v>
      </c>
      <c r="Q94" s="206" t="str">
        <f>IF(AND(P94&lt;&gt;""),VLOOKUP(P94,Presentación!$B$26:$F$29,2,FALSE),"")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94" s="207" t="s">
        <v>822</v>
      </c>
      <c r="S94" s="207" t="s">
        <v>640</v>
      </c>
      <c r="T94" s="199" t="s">
        <v>607</v>
      </c>
      <c r="U94" s="207">
        <v>6000000</v>
      </c>
      <c r="V94" s="207" t="s">
        <v>823</v>
      </c>
      <c r="W94" s="210" t="s">
        <v>641</v>
      </c>
      <c r="X94" s="213" t="s">
        <v>1076</v>
      </c>
      <c r="Y94" s="198" t="s">
        <v>406</v>
      </c>
      <c r="Z94" s="207" t="s">
        <v>1272</v>
      </c>
      <c r="AA94" s="220">
        <f>11+29</f>
        <v>40</v>
      </c>
      <c r="AB94" s="135" t="s">
        <v>1080</v>
      </c>
      <c r="AC94" s="128" t="s">
        <v>375</v>
      </c>
      <c r="AD94" s="220">
        <f>11+29</f>
        <v>40</v>
      </c>
      <c r="AE94" s="207" t="s">
        <v>1273</v>
      </c>
      <c r="AF94" s="204">
        <f>900000+1600000</f>
        <v>2500000</v>
      </c>
      <c r="AG94" s="130" t="s">
        <v>1074</v>
      </c>
      <c r="AH94" s="207" t="s">
        <v>1079</v>
      </c>
      <c r="AI94" s="224" t="s">
        <v>1082</v>
      </c>
    </row>
    <row r="95" spans="1:35" s="78" customFormat="1" ht="50.25" customHeight="1" x14ac:dyDescent="0.2">
      <c r="A95" s="226"/>
      <c r="B95" s="228"/>
      <c r="C95" s="207"/>
      <c r="D95" s="199"/>
      <c r="E95" s="199"/>
      <c r="F95" s="199"/>
      <c r="G95" s="199"/>
      <c r="H95" s="199"/>
      <c r="I95" s="199"/>
      <c r="J95" s="199"/>
      <c r="K95" s="199"/>
      <c r="L95" s="199"/>
      <c r="M95" s="199"/>
      <c r="N95" s="220"/>
      <c r="O95" s="207"/>
      <c r="P95" s="199"/>
      <c r="Q95" s="207"/>
      <c r="R95" s="207"/>
      <c r="S95" s="207"/>
      <c r="T95" s="199"/>
      <c r="U95" s="207"/>
      <c r="V95" s="207"/>
      <c r="W95" s="210"/>
      <c r="X95" s="213"/>
      <c r="Y95" s="199"/>
      <c r="Z95" s="207"/>
      <c r="AA95" s="220"/>
      <c r="AB95" s="135" t="s">
        <v>1081</v>
      </c>
      <c r="AC95" s="128" t="s">
        <v>375</v>
      </c>
      <c r="AD95" s="220"/>
      <c r="AE95" s="207"/>
      <c r="AF95" s="204"/>
      <c r="AG95" s="130" t="s">
        <v>1078</v>
      </c>
      <c r="AH95" s="207"/>
      <c r="AI95" s="224"/>
    </row>
    <row r="96" spans="1:35" s="78" customFormat="1" ht="50.25" customHeight="1" x14ac:dyDescent="0.2">
      <c r="A96" s="226"/>
      <c r="B96" s="228"/>
      <c r="C96" s="207"/>
      <c r="D96" s="199"/>
      <c r="E96" s="199"/>
      <c r="F96" s="199"/>
      <c r="G96" s="199"/>
      <c r="H96" s="199"/>
      <c r="I96" s="199"/>
      <c r="J96" s="199"/>
      <c r="K96" s="199"/>
      <c r="L96" s="199"/>
      <c r="M96" s="199"/>
      <c r="N96" s="220"/>
      <c r="O96" s="207"/>
      <c r="P96" s="199"/>
      <c r="Q96" s="207"/>
      <c r="R96" s="207"/>
      <c r="S96" s="207"/>
      <c r="T96" s="199"/>
      <c r="U96" s="207"/>
      <c r="V96" s="207"/>
      <c r="W96" s="210"/>
      <c r="X96" s="213"/>
      <c r="Y96" s="199"/>
      <c r="Z96" s="207"/>
      <c r="AA96" s="220"/>
      <c r="AB96" s="135"/>
      <c r="AC96" s="128"/>
      <c r="AD96" s="220"/>
      <c r="AE96" s="207"/>
      <c r="AF96" s="204"/>
      <c r="AG96" s="130" t="s">
        <v>1077</v>
      </c>
      <c r="AH96" s="207"/>
      <c r="AI96" s="224"/>
    </row>
    <row r="97" spans="1:35" s="78" customFormat="1" ht="50.25" customHeight="1" x14ac:dyDescent="0.2">
      <c r="A97" s="226"/>
      <c r="B97" s="228"/>
      <c r="C97" s="207"/>
      <c r="D97" s="199"/>
      <c r="E97" s="199"/>
      <c r="F97" s="199"/>
      <c r="G97" s="199"/>
      <c r="H97" s="199"/>
      <c r="I97" s="199"/>
      <c r="J97" s="199"/>
      <c r="K97" s="199"/>
      <c r="L97" s="199"/>
      <c r="M97" s="199"/>
      <c r="N97" s="220"/>
      <c r="O97" s="207"/>
      <c r="P97" s="199"/>
      <c r="Q97" s="207"/>
      <c r="R97" s="207"/>
      <c r="S97" s="207"/>
      <c r="T97" s="199"/>
      <c r="U97" s="207"/>
      <c r="V97" s="207"/>
      <c r="W97" s="210"/>
      <c r="X97" s="213"/>
      <c r="Y97" s="199"/>
      <c r="Z97" s="207"/>
      <c r="AA97" s="220"/>
      <c r="AB97" s="128"/>
      <c r="AC97" s="128"/>
      <c r="AD97" s="220"/>
      <c r="AE97" s="207"/>
      <c r="AF97" s="204"/>
      <c r="AG97" s="130"/>
      <c r="AH97" s="207"/>
      <c r="AI97" s="224"/>
    </row>
    <row r="98" spans="1:35" s="78" customFormat="1" ht="42" customHeight="1" x14ac:dyDescent="0.2">
      <c r="A98" s="226"/>
      <c r="B98" s="227">
        <v>20</v>
      </c>
      <c r="C98" s="207" t="s">
        <v>824</v>
      </c>
      <c r="D98" s="199" t="s">
        <v>477</v>
      </c>
      <c r="E98" s="199" t="s">
        <v>481</v>
      </c>
      <c r="F98" s="199" t="s">
        <v>529</v>
      </c>
      <c r="G98" s="199" t="s">
        <v>544</v>
      </c>
      <c r="H98" s="301">
        <v>43585</v>
      </c>
      <c r="I98" s="199" t="s">
        <v>642</v>
      </c>
      <c r="J98" s="199" t="s">
        <v>643</v>
      </c>
      <c r="K98" s="199" t="s">
        <v>644</v>
      </c>
      <c r="L98" s="199" t="s">
        <v>410</v>
      </c>
      <c r="M98" s="199" t="s">
        <v>645</v>
      </c>
      <c r="N98" s="220" t="s">
        <v>825</v>
      </c>
      <c r="O98" s="207" t="s">
        <v>446</v>
      </c>
      <c r="P98" s="198" t="s">
        <v>504</v>
      </c>
      <c r="Q98" s="206" t="str">
        <f>IF(AND(P98&lt;&gt;""),VLOOKUP(P98,Presentación!$B$26:$F$29,2,FALSE),"")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98" s="207" t="s">
        <v>826</v>
      </c>
      <c r="S98" s="207" t="s">
        <v>646</v>
      </c>
      <c r="T98" s="207" t="s">
        <v>647</v>
      </c>
      <c r="U98" s="207" t="s">
        <v>648</v>
      </c>
      <c r="V98" s="207" t="s">
        <v>649</v>
      </c>
      <c r="W98" s="210" t="s">
        <v>827</v>
      </c>
      <c r="X98" s="213" t="s">
        <v>1083</v>
      </c>
      <c r="Y98" s="198" t="s">
        <v>406</v>
      </c>
      <c r="Z98" s="207" t="s">
        <v>1274</v>
      </c>
      <c r="AA98" s="220">
        <v>19</v>
      </c>
      <c r="AB98" s="135">
        <v>19</v>
      </c>
      <c r="AC98" s="128" t="s">
        <v>757</v>
      </c>
      <c r="AD98" s="220">
        <v>19</v>
      </c>
      <c r="AE98" s="207" t="s">
        <v>1275</v>
      </c>
      <c r="AF98" s="204">
        <v>781200</v>
      </c>
      <c r="AG98" s="130" t="s">
        <v>1074</v>
      </c>
      <c r="AH98" s="207" t="s">
        <v>1085</v>
      </c>
      <c r="AI98" s="224" t="s">
        <v>1276</v>
      </c>
    </row>
    <row r="99" spans="1:35" s="78" customFormat="1" ht="42" customHeight="1" x14ac:dyDescent="0.2">
      <c r="A99" s="226"/>
      <c r="B99" s="228"/>
      <c r="C99" s="207"/>
      <c r="D99" s="199"/>
      <c r="E99" s="199"/>
      <c r="F99" s="199"/>
      <c r="G99" s="199"/>
      <c r="H99" s="199"/>
      <c r="I99" s="199"/>
      <c r="J99" s="199"/>
      <c r="K99" s="199"/>
      <c r="L99" s="199"/>
      <c r="M99" s="199"/>
      <c r="N99" s="220"/>
      <c r="O99" s="207"/>
      <c r="P99" s="199"/>
      <c r="Q99" s="207"/>
      <c r="R99" s="207"/>
      <c r="S99" s="207"/>
      <c r="T99" s="207"/>
      <c r="U99" s="207"/>
      <c r="V99" s="207"/>
      <c r="W99" s="210"/>
      <c r="X99" s="213"/>
      <c r="Y99" s="199"/>
      <c r="Z99" s="207"/>
      <c r="AA99" s="220"/>
      <c r="AB99" s="135"/>
      <c r="AC99" s="128"/>
      <c r="AD99" s="220"/>
      <c r="AE99" s="207"/>
      <c r="AF99" s="204"/>
      <c r="AG99" s="130" t="s">
        <v>1078</v>
      </c>
      <c r="AH99" s="207"/>
      <c r="AI99" s="224"/>
    </row>
    <row r="100" spans="1:35" s="78" customFormat="1" ht="42" customHeight="1" x14ac:dyDescent="0.2">
      <c r="A100" s="226"/>
      <c r="B100" s="228"/>
      <c r="C100" s="207"/>
      <c r="D100" s="199"/>
      <c r="E100" s="199"/>
      <c r="F100" s="199"/>
      <c r="G100" s="199"/>
      <c r="H100" s="199"/>
      <c r="I100" s="199"/>
      <c r="J100" s="199"/>
      <c r="K100" s="199"/>
      <c r="L100" s="199"/>
      <c r="M100" s="199"/>
      <c r="N100" s="220"/>
      <c r="O100" s="207"/>
      <c r="P100" s="199"/>
      <c r="Q100" s="207"/>
      <c r="R100" s="207"/>
      <c r="S100" s="207"/>
      <c r="T100" s="207"/>
      <c r="U100" s="207"/>
      <c r="V100" s="207"/>
      <c r="W100" s="210"/>
      <c r="X100" s="213"/>
      <c r="Y100" s="199"/>
      <c r="Z100" s="207"/>
      <c r="AA100" s="220"/>
      <c r="AB100" s="135"/>
      <c r="AC100" s="128"/>
      <c r="AD100" s="220"/>
      <c r="AE100" s="207"/>
      <c r="AF100" s="204"/>
      <c r="AG100" s="130" t="s">
        <v>1084</v>
      </c>
      <c r="AH100" s="207"/>
      <c r="AI100" s="224"/>
    </row>
    <row r="101" spans="1:35" s="78" customFormat="1" ht="42" customHeight="1" x14ac:dyDescent="0.2">
      <c r="A101" s="226"/>
      <c r="B101" s="228"/>
      <c r="C101" s="207"/>
      <c r="D101" s="199"/>
      <c r="E101" s="199"/>
      <c r="F101" s="199"/>
      <c r="G101" s="199"/>
      <c r="H101" s="199"/>
      <c r="I101" s="199"/>
      <c r="J101" s="199"/>
      <c r="K101" s="199"/>
      <c r="L101" s="199"/>
      <c r="M101" s="199"/>
      <c r="N101" s="220"/>
      <c r="O101" s="207"/>
      <c r="P101" s="199"/>
      <c r="Q101" s="207"/>
      <c r="R101" s="207"/>
      <c r="S101" s="207"/>
      <c r="T101" s="207"/>
      <c r="U101" s="207"/>
      <c r="V101" s="207"/>
      <c r="W101" s="210"/>
      <c r="X101" s="213"/>
      <c r="Y101" s="199"/>
      <c r="Z101" s="207"/>
      <c r="AA101" s="220"/>
      <c r="AB101" s="128"/>
      <c r="AC101" s="128"/>
      <c r="AD101" s="220"/>
      <c r="AE101" s="207"/>
      <c r="AF101" s="204"/>
      <c r="AG101" s="130"/>
      <c r="AH101" s="207"/>
      <c r="AI101" s="224"/>
    </row>
    <row r="102" spans="1:35" s="78" customFormat="1" ht="58.5" customHeight="1" x14ac:dyDescent="0.2">
      <c r="A102" s="226"/>
      <c r="B102" s="227">
        <v>21</v>
      </c>
      <c r="C102" s="207" t="s">
        <v>650</v>
      </c>
      <c r="D102" s="199" t="s">
        <v>478</v>
      </c>
      <c r="E102" s="199" t="s">
        <v>481</v>
      </c>
      <c r="F102" s="199" t="s">
        <v>435</v>
      </c>
      <c r="G102" s="199" t="s">
        <v>380</v>
      </c>
      <c r="H102" s="199" t="s">
        <v>651</v>
      </c>
      <c r="I102" s="199" t="s">
        <v>424</v>
      </c>
      <c r="J102" s="199" t="s">
        <v>413</v>
      </c>
      <c r="K102" s="199" t="s">
        <v>378</v>
      </c>
      <c r="L102" s="199" t="s">
        <v>425</v>
      </c>
      <c r="M102" s="199" t="s">
        <v>867</v>
      </c>
      <c r="N102" s="220">
        <v>200</v>
      </c>
      <c r="O102" s="207" t="s">
        <v>652</v>
      </c>
      <c r="P102" s="198" t="s">
        <v>504</v>
      </c>
      <c r="Q102" s="206" t="str">
        <f>IF(AND(P102&lt;&gt;""),VLOOKUP(P102,Presentación!$B$26:$F$29,2,FALSE),"")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102" s="207" t="s">
        <v>426</v>
      </c>
      <c r="S102" s="199" t="s">
        <v>427</v>
      </c>
      <c r="T102" s="199" t="s">
        <v>403</v>
      </c>
      <c r="U102" s="204">
        <v>0</v>
      </c>
      <c r="V102" s="207" t="s">
        <v>828</v>
      </c>
      <c r="W102" s="210" t="s">
        <v>653</v>
      </c>
      <c r="X102" s="228" t="s">
        <v>1086</v>
      </c>
      <c r="Y102" s="198" t="s">
        <v>406</v>
      </c>
      <c r="Z102" s="207" t="s">
        <v>1277</v>
      </c>
      <c r="AA102" s="199">
        <v>238</v>
      </c>
      <c r="AB102" s="207" t="s">
        <v>1278</v>
      </c>
      <c r="AC102" s="199" t="s">
        <v>740</v>
      </c>
      <c r="AD102" s="199">
        <v>238</v>
      </c>
      <c r="AE102" s="207" t="s">
        <v>1279</v>
      </c>
      <c r="AF102" s="343">
        <v>0</v>
      </c>
      <c r="AG102" s="130" t="s">
        <v>1087</v>
      </c>
      <c r="AH102" s="207" t="s">
        <v>1280</v>
      </c>
      <c r="AI102" s="224" t="s">
        <v>1088</v>
      </c>
    </row>
    <row r="103" spans="1:35" s="78" customFormat="1" ht="58.5" customHeight="1" x14ac:dyDescent="0.2">
      <c r="A103" s="226"/>
      <c r="B103" s="228"/>
      <c r="C103" s="207"/>
      <c r="D103" s="199"/>
      <c r="E103" s="199"/>
      <c r="F103" s="199"/>
      <c r="G103" s="199"/>
      <c r="H103" s="199"/>
      <c r="I103" s="199"/>
      <c r="J103" s="199"/>
      <c r="K103" s="199"/>
      <c r="L103" s="199"/>
      <c r="M103" s="199"/>
      <c r="N103" s="220"/>
      <c r="O103" s="207"/>
      <c r="P103" s="199"/>
      <c r="Q103" s="207"/>
      <c r="R103" s="207"/>
      <c r="S103" s="199" t="s">
        <v>385</v>
      </c>
      <c r="T103" s="199"/>
      <c r="U103" s="204"/>
      <c r="V103" s="207"/>
      <c r="W103" s="210"/>
      <c r="X103" s="228"/>
      <c r="Y103" s="199"/>
      <c r="Z103" s="207"/>
      <c r="AA103" s="199"/>
      <c r="AB103" s="207"/>
      <c r="AC103" s="199"/>
      <c r="AD103" s="199"/>
      <c r="AE103" s="207"/>
      <c r="AF103" s="343"/>
      <c r="AG103" s="130" t="s">
        <v>1281</v>
      </c>
      <c r="AH103" s="207"/>
      <c r="AI103" s="224"/>
    </row>
    <row r="104" spans="1:35" s="78" customFormat="1" ht="58.5" customHeight="1" x14ac:dyDescent="0.2">
      <c r="A104" s="226"/>
      <c r="B104" s="228"/>
      <c r="C104" s="207"/>
      <c r="D104" s="199"/>
      <c r="E104" s="199"/>
      <c r="F104" s="199"/>
      <c r="G104" s="199" t="s">
        <v>380</v>
      </c>
      <c r="H104" s="199"/>
      <c r="I104" s="199" t="s">
        <v>374</v>
      </c>
      <c r="J104" s="199"/>
      <c r="K104" s="199" t="s">
        <v>378</v>
      </c>
      <c r="L104" s="199"/>
      <c r="M104" s="199"/>
      <c r="N104" s="220"/>
      <c r="O104" s="207"/>
      <c r="P104" s="199"/>
      <c r="Q104" s="207"/>
      <c r="R104" s="207"/>
      <c r="S104" s="199"/>
      <c r="T104" s="199"/>
      <c r="U104" s="204"/>
      <c r="V104" s="207"/>
      <c r="W104" s="210"/>
      <c r="X104" s="228"/>
      <c r="Y104" s="199"/>
      <c r="Z104" s="207"/>
      <c r="AA104" s="199"/>
      <c r="AB104" s="207"/>
      <c r="AC104" s="199"/>
      <c r="AD104" s="199"/>
      <c r="AE104" s="207"/>
      <c r="AF104" s="343"/>
      <c r="AG104" s="130"/>
      <c r="AH104" s="207"/>
      <c r="AI104" s="224"/>
    </row>
    <row r="105" spans="1:35" s="78" customFormat="1" ht="58.5" customHeight="1" x14ac:dyDescent="0.2">
      <c r="A105" s="226"/>
      <c r="B105" s="228"/>
      <c r="C105" s="207"/>
      <c r="D105" s="199"/>
      <c r="E105" s="199"/>
      <c r="F105" s="199"/>
      <c r="G105" s="199" t="s">
        <v>380</v>
      </c>
      <c r="H105" s="199"/>
      <c r="I105" s="199" t="s">
        <v>374</v>
      </c>
      <c r="J105" s="199"/>
      <c r="K105" s="199" t="s">
        <v>378</v>
      </c>
      <c r="L105" s="199"/>
      <c r="M105" s="199"/>
      <c r="N105" s="220"/>
      <c r="O105" s="207"/>
      <c r="P105" s="199"/>
      <c r="Q105" s="207"/>
      <c r="R105" s="207"/>
      <c r="S105" s="199" t="s">
        <v>385</v>
      </c>
      <c r="T105" s="199"/>
      <c r="U105" s="204"/>
      <c r="V105" s="207"/>
      <c r="W105" s="210"/>
      <c r="X105" s="228"/>
      <c r="Y105" s="199"/>
      <c r="Z105" s="207"/>
      <c r="AA105" s="199"/>
      <c r="AB105" s="207"/>
      <c r="AC105" s="199"/>
      <c r="AD105" s="199"/>
      <c r="AE105" s="207"/>
      <c r="AF105" s="343"/>
      <c r="AG105" s="130"/>
      <c r="AH105" s="207"/>
      <c r="AI105" s="224"/>
    </row>
    <row r="106" spans="1:35" s="78" customFormat="1" ht="80.25" customHeight="1" x14ac:dyDescent="0.2">
      <c r="A106" s="226"/>
      <c r="B106" s="227">
        <v>22</v>
      </c>
      <c r="C106" s="208" t="s">
        <v>654</v>
      </c>
      <c r="D106" s="200" t="s">
        <v>478</v>
      </c>
      <c r="E106" s="200" t="s">
        <v>481</v>
      </c>
      <c r="F106" s="200" t="s">
        <v>435</v>
      </c>
      <c r="G106" s="200" t="s">
        <v>380</v>
      </c>
      <c r="H106" s="298">
        <v>43770</v>
      </c>
      <c r="I106" s="200" t="s">
        <v>424</v>
      </c>
      <c r="J106" s="200" t="s">
        <v>413</v>
      </c>
      <c r="K106" s="200" t="s">
        <v>405</v>
      </c>
      <c r="L106" s="200" t="s">
        <v>425</v>
      </c>
      <c r="M106" s="208" t="s">
        <v>655</v>
      </c>
      <c r="N106" s="221">
        <v>160</v>
      </c>
      <c r="O106" s="208" t="s">
        <v>656</v>
      </c>
      <c r="P106" s="198" t="s">
        <v>506</v>
      </c>
      <c r="Q106" s="206" t="str">
        <f>IF(AND(P106&lt;&gt;""),VLOOKUP(P106,Presentación!$B$26:$F$29,2,FALSE),"")</f>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
      <c r="R106" s="208" t="s">
        <v>426</v>
      </c>
      <c r="S106" s="208" t="s">
        <v>427</v>
      </c>
      <c r="T106" s="200" t="s">
        <v>403</v>
      </c>
      <c r="U106" s="205">
        <v>0</v>
      </c>
      <c r="V106" s="208" t="s">
        <v>428</v>
      </c>
      <c r="W106" s="210" t="s">
        <v>653</v>
      </c>
      <c r="X106" s="213" t="s">
        <v>1089</v>
      </c>
      <c r="Y106" s="268" t="s">
        <v>403</v>
      </c>
      <c r="Z106" s="207" t="s">
        <v>1305</v>
      </c>
      <c r="AA106" s="199">
        <v>187</v>
      </c>
      <c r="AB106" s="152" t="s">
        <v>1306</v>
      </c>
      <c r="AC106" s="152" t="s">
        <v>757</v>
      </c>
      <c r="AD106" s="199">
        <v>187</v>
      </c>
      <c r="AE106" s="207" t="s">
        <v>1353</v>
      </c>
      <c r="AF106" s="204">
        <v>0</v>
      </c>
      <c r="AG106" s="130" t="s">
        <v>1307</v>
      </c>
      <c r="AH106" s="207" t="s">
        <v>1354</v>
      </c>
      <c r="AI106" s="224" t="s">
        <v>1355</v>
      </c>
    </row>
    <row r="107" spans="1:35" s="78" customFormat="1" ht="80.25" customHeight="1" x14ac:dyDescent="0.2">
      <c r="A107" s="226"/>
      <c r="B107" s="228"/>
      <c r="C107" s="297"/>
      <c r="D107" s="242"/>
      <c r="E107" s="242"/>
      <c r="F107" s="242"/>
      <c r="G107" s="242"/>
      <c r="H107" s="199"/>
      <c r="I107" s="242"/>
      <c r="J107" s="242"/>
      <c r="K107" s="242"/>
      <c r="L107" s="242"/>
      <c r="M107" s="297"/>
      <c r="N107" s="339"/>
      <c r="O107" s="297"/>
      <c r="P107" s="199"/>
      <c r="Q107" s="207"/>
      <c r="R107" s="297"/>
      <c r="S107" s="297" t="s">
        <v>385</v>
      </c>
      <c r="T107" s="242"/>
      <c r="U107" s="344"/>
      <c r="V107" s="297"/>
      <c r="W107" s="210"/>
      <c r="X107" s="213"/>
      <c r="Y107" s="269"/>
      <c r="Z107" s="207"/>
      <c r="AA107" s="199"/>
      <c r="AB107" s="152" t="s">
        <v>1356</v>
      </c>
      <c r="AC107" s="152" t="s">
        <v>740</v>
      </c>
      <c r="AD107" s="199"/>
      <c r="AE107" s="207"/>
      <c r="AF107" s="204"/>
      <c r="AG107" s="130" t="s">
        <v>1308</v>
      </c>
      <c r="AH107" s="207"/>
      <c r="AI107" s="224"/>
    </row>
    <row r="108" spans="1:35" s="78" customFormat="1" ht="80.25" customHeight="1" x14ac:dyDescent="0.2">
      <c r="A108" s="226"/>
      <c r="B108" s="228"/>
      <c r="C108" s="297"/>
      <c r="D108" s="242"/>
      <c r="E108" s="242"/>
      <c r="F108" s="242"/>
      <c r="G108" s="242" t="s">
        <v>380</v>
      </c>
      <c r="H108" s="199"/>
      <c r="I108" s="242" t="s">
        <v>374</v>
      </c>
      <c r="J108" s="242"/>
      <c r="K108" s="242" t="s">
        <v>378</v>
      </c>
      <c r="L108" s="242"/>
      <c r="M108" s="297"/>
      <c r="N108" s="339"/>
      <c r="O108" s="297"/>
      <c r="P108" s="199"/>
      <c r="Q108" s="207"/>
      <c r="R108" s="297"/>
      <c r="S108" s="297"/>
      <c r="T108" s="242"/>
      <c r="U108" s="344"/>
      <c r="V108" s="297"/>
      <c r="W108" s="210"/>
      <c r="X108" s="213"/>
      <c r="Y108" s="269"/>
      <c r="Z108" s="207"/>
      <c r="AA108" s="199"/>
      <c r="AB108" s="128"/>
      <c r="AC108" s="128"/>
      <c r="AD108" s="199"/>
      <c r="AE108" s="207"/>
      <c r="AF108" s="204"/>
      <c r="AG108" s="130"/>
      <c r="AH108" s="207"/>
      <c r="AI108" s="224"/>
    </row>
    <row r="109" spans="1:35" s="78" customFormat="1" ht="80.25" customHeight="1" x14ac:dyDescent="0.2">
      <c r="A109" s="226"/>
      <c r="B109" s="228"/>
      <c r="C109" s="206"/>
      <c r="D109" s="198"/>
      <c r="E109" s="198"/>
      <c r="F109" s="198"/>
      <c r="G109" s="198" t="s">
        <v>380</v>
      </c>
      <c r="H109" s="199"/>
      <c r="I109" s="198" t="s">
        <v>374</v>
      </c>
      <c r="J109" s="198"/>
      <c r="K109" s="198" t="s">
        <v>378</v>
      </c>
      <c r="L109" s="198"/>
      <c r="M109" s="206"/>
      <c r="N109" s="231"/>
      <c r="O109" s="206"/>
      <c r="P109" s="199"/>
      <c r="Q109" s="207"/>
      <c r="R109" s="206"/>
      <c r="S109" s="206" t="s">
        <v>385</v>
      </c>
      <c r="T109" s="198"/>
      <c r="U109" s="203"/>
      <c r="V109" s="206"/>
      <c r="W109" s="210"/>
      <c r="X109" s="213"/>
      <c r="Y109" s="269"/>
      <c r="Z109" s="207"/>
      <c r="AA109" s="199"/>
      <c r="AB109" s="128"/>
      <c r="AC109" s="128"/>
      <c r="AD109" s="199"/>
      <c r="AE109" s="207"/>
      <c r="AF109" s="204"/>
      <c r="AG109" s="130"/>
      <c r="AH109" s="207"/>
      <c r="AI109" s="224"/>
    </row>
    <row r="110" spans="1:35" s="78" customFormat="1" ht="72" customHeight="1" x14ac:dyDescent="0.2">
      <c r="A110" s="226"/>
      <c r="B110" s="227">
        <v>23</v>
      </c>
      <c r="C110" s="208" t="s">
        <v>657</v>
      </c>
      <c r="D110" s="200" t="s">
        <v>478</v>
      </c>
      <c r="E110" s="200" t="s">
        <v>481</v>
      </c>
      <c r="F110" s="200" t="s">
        <v>492</v>
      </c>
      <c r="G110" s="200" t="s">
        <v>380</v>
      </c>
      <c r="H110" s="200" t="s">
        <v>658</v>
      </c>
      <c r="I110" s="200" t="s">
        <v>424</v>
      </c>
      <c r="J110" s="200" t="s">
        <v>413</v>
      </c>
      <c r="K110" s="200" t="s">
        <v>405</v>
      </c>
      <c r="L110" s="200" t="s">
        <v>425</v>
      </c>
      <c r="M110" s="200" t="s">
        <v>659</v>
      </c>
      <c r="N110" s="221">
        <v>10</v>
      </c>
      <c r="O110" s="200" t="s">
        <v>660</v>
      </c>
      <c r="P110" s="198" t="s">
        <v>506</v>
      </c>
      <c r="Q110" s="206" t="str">
        <f>IF(AND(P110&lt;&gt;""),VLOOKUP(P110,Presentación!$B$26:$F$29,2,FALSE),"")</f>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
      <c r="R110" s="208" t="s">
        <v>426</v>
      </c>
      <c r="S110" s="200" t="s">
        <v>427</v>
      </c>
      <c r="T110" s="200" t="s">
        <v>403</v>
      </c>
      <c r="U110" s="205">
        <v>0</v>
      </c>
      <c r="V110" s="208" t="s">
        <v>428</v>
      </c>
      <c r="W110" s="210" t="s">
        <v>653</v>
      </c>
      <c r="X110" s="214" t="s">
        <v>1090</v>
      </c>
      <c r="Y110" s="268" t="s">
        <v>403</v>
      </c>
      <c r="Z110" s="208" t="s">
        <v>1091</v>
      </c>
      <c r="AA110" s="200">
        <v>3</v>
      </c>
      <c r="AB110" s="128">
        <v>3</v>
      </c>
      <c r="AC110" s="128" t="s">
        <v>757</v>
      </c>
      <c r="AD110" s="199">
        <v>3</v>
      </c>
      <c r="AE110" s="207" t="s">
        <v>1357</v>
      </c>
      <c r="AF110" s="204">
        <v>0</v>
      </c>
      <c r="AG110" s="130" t="s">
        <v>1093</v>
      </c>
      <c r="AH110" s="207" t="s">
        <v>1095</v>
      </c>
      <c r="AI110" s="224" t="s">
        <v>1282</v>
      </c>
    </row>
    <row r="111" spans="1:35" s="78" customFormat="1" ht="74.25" customHeight="1" x14ac:dyDescent="0.2">
      <c r="A111" s="226"/>
      <c r="B111" s="228"/>
      <c r="C111" s="297"/>
      <c r="D111" s="242"/>
      <c r="E111" s="242"/>
      <c r="F111" s="242"/>
      <c r="G111" s="242"/>
      <c r="H111" s="242"/>
      <c r="I111" s="242"/>
      <c r="J111" s="242"/>
      <c r="K111" s="242"/>
      <c r="L111" s="242"/>
      <c r="M111" s="242"/>
      <c r="N111" s="339"/>
      <c r="O111" s="242"/>
      <c r="P111" s="199"/>
      <c r="Q111" s="207"/>
      <c r="R111" s="297" t="s">
        <v>384</v>
      </c>
      <c r="S111" s="242"/>
      <c r="T111" s="242"/>
      <c r="U111" s="344"/>
      <c r="V111" s="297"/>
      <c r="W111" s="210"/>
      <c r="X111" s="365"/>
      <c r="Y111" s="269"/>
      <c r="Z111" s="297"/>
      <c r="AA111" s="242"/>
      <c r="AB111" s="128"/>
      <c r="AC111" s="128"/>
      <c r="AD111" s="199"/>
      <c r="AE111" s="207"/>
      <c r="AF111" s="204"/>
      <c r="AG111" s="130" t="s">
        <v>1094</v>
      </c>
      <c r="AH111" s="207"/>
      <c r="AI111" s="224"/>
    </row>
    <row r="112" spans="1:35" s="78" customFormat="1" ht="78.75" customHeight="1" x14ac:dyDescent="0.2">
      <c r="A112" s="226"/>
      <c r="B112" s="228"/>
      <c r="C112" s="297"/>
      <c r="D112" s="242"/>
      <c r="E112" s="242"/>
      <c r="F112" s="242"/>
      <c r="G112" s="242" t="s">
        <v>380</v>
      </c>
      <c r="H112" s="242"/>
      <c r="I112" s="242" t="s">
        <v>374</v>
      </c>
      <c r="J112" s="242"/>
      <c r="K112" s="242" t="s">
        <v>378</v>
      </c>
      <c r="L112" s="242"/>
      <c r="M112" s="242"/>
      <c r="N112" s="339"/>
      <c r="O112" s="242"/>
      <c r="P112" s="199"/>
      <c r="Q112" s="207"/>
      <c r="R112" s="297"/>
      <c r="S112" s="242"/>
      <c r="T112" s="242"/>
      <c r="U112" s="344"/>
      <c r="V112" s="297" t="s">
        <v>387</v>
      </c>
      <c r="W112" s="210"/>
      <c r="X112" s="365"/>
      <c r="Y112" s="269"/>
      <c r="Z112" s="297"/>
      <c r="AA112" s="242"/>
      <c r="AB112" s="128"/>
      <c r="AC112" s="128"/>
      <c r="AD112" s="199"/>
      <c r="AE112" s="207"/>
      <c r="AF112" s="204"/>
      <c r="AG112" s="130"/>
      <c r="AH112" s="207"/>
      <c r="AI112" s="224"/>
    </row>
    <row r="113" spans="1:35" s="78" customFormat="1" ht="57" customHeight="1" x14ac:dyDescent="0.2">
      <c r="A113" s="226"/>
      <c r="B113" s="228"/>
      <c r="C113" s="206"/>
      <c r="D113" s="198"/>
      <c r="E113" s="198"/>
      <c r="F113" s="198"/>
      <c r="G113" s="198" t="s">
        <v>380</v>
      </c>
      <c r="H113" s="198"/>
      <c r="I113" s="198" t="s">
        <v>374</v>
      </c>
      <c r="J113" s="198"/>
      <c r="K113" s="198" t="s">
        <v>378</v>
      </c>
      <c r="L113" s="198"/>
      <c r="M113" s="198"/>
      <c r="N113" s="231"/>
      <c r="O113" s="198"/>
      <c r="P113" s="199"/>
      <c r="Q113" s="207"/>
      <c r="R113" s="206" t="s">
        <v>384</v>
      </c>
      <c r="S113" s="198"/>
      <c r="T113" s="198"/>
      <c r="U113" s="203"/>
      <c r="V113" s="206" t="s">
        <v>387</v>
      </c>
      <c r="W113" s="210"/>
      <c r="X113" s="284"/>
      <c r="Y113" s="269"/>
      <c r="Z113" s="206"/>
      <c r="AA113" s="198"/>
      <c r="AB113" s="128"/>
      <c r="AC113" s="128"/>
      <c r="AD113" s="199"/>
      <c r="AE113" s="207"/>
      <c r="AF113" s="204"/>
      <c r="AG113" s="130"/>
      <c r="AH113" s="207"/>
      <c r="AI113" s="224"/>
    </row>
    <row r="114" spans="1:35" s="78" customFormat="1" ht="53.25" customHeight="1" x14ac:dyDescent="0.2">
      <c r="A114" s="226"/>
      <c r="B114" s="227">
        <v>24</v>
      </c>
      <c r="C114" s="245" t="s">
        <v>661</v>
      </c>
      <c r="D114" s="202" t="s">
        <v>478</v>
      </c>
      <c r="E114" s="202" t="s">
        <v>481</v>
      </c>
      <c r="F114" s="202" t="s">
        <v>435</v>
      </c>
      <c r="G114" s="202" t="s">
        <v>380</v>
      </c>
      <c r="H114" s="201" t="s">
        <v>662</v>
      </c>
      <c r="I114" s="200" t="s">
        <v>424</v>
      </c>
      <c r="J114" s="200" t="s">
        <v>413</v>
      </c>
      <c r="K114" s="200" t="s">
        <v>405</v>
      </c>
      <c r="L114" s="200" t="s">
        <v>425</v>
      </c>
      <c r="M114" s="200" t="s">
        <v>659</v>
      </c>
      <c r="N114" s="247">
        <v>100</v>
      </c>
      <c r="O114" s="245" t="s">
        <v>663</v>
      </c>
      <c r="P114" s="198" t="s">
        <v>506</v>
      </c>
      <c r="Q114" s="206" t="str">
        <f>IF(AND(P114&lt;&gt;""),VLOOKUP(P114,Presentación!$B$26:$F$29,2,FALSE),"")</f>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
      <c r="R114" s="245" t="s">
        <v>664</v>
      </c>
      <c r="S114" s="200" t="s">
        <v>427</v>
      </c>
      <c r="T114" s="200" t="s">
        <v>403</v>
      </c>
      <c r="U114" s="205">
        <v>0</v>
      </c>
      <c r="V114" s="208" t="s">
        <v>428</v>
      </c>
      <c r="W114" s="210" t="s">
        <v>653</v>
      </c>
      <c r="X114" s="236" t="s">
        <v>1096</v>
      </c>
      <c r="Y114" s="268" t="s">
        <v>403</v>
      </c>
      <c r="Z114" s="207" t="s">
        <v>1097</v>
      </c>
      <c r="AA114" s="199">
        <v>401</v>
      </c>
      <c r="AB114" s="199" t="s">
        <v>1098</v>
      </c>
      <c r="AC114" s="199" t="s">
        <v>757</v>
      </c>
      <c r="AD114" s="199">
        <v>108</v>
      </c>
      <c r="AE114" s="207" t="s">
        <v>1099</v>
      </c>
      <c r="AF114" s="204">
        <v>0</v>
      </c>
      <c r="AG114" s="124" t="s">
        <v>1207</v>
      </c>
      <c r="AH114" s="207" t="s">
        <v>1101</v>
      </c>
      <c r="AI114" s="224" t="s">
        <v>1102</v>
      </c>
    </row>
    <row r="115" spans="1:35" s="78" customFormat="1" ht="53.25" customHeight="1" x14ac:dyDescent="0.2">
      <c r="A115" s="226"/>
      <c r="B115" s="228"/>
      <c r="C115" s="245"/>
      <c r="D115" s="315"/>
      <c r="E115" s="315"/>
      <c r="F115" s="315"/>
      <c r="G115" s="315"/>
      <c r="H115" s="201"/>
      <c r="I115" s="242"/>
      <c r="J115" s="242"/>
      <c r="K115" s="242"/>
      <c r="L115" s="242"/>
      <c r="M115" s="242"/>
      <c r="N115" s="247"/>
      <c r="O115" s="245"/>
      <c r="P115" s="199"/>
      <c r="Q115" s="207"/>
      <c r="R115" s="245"/>
      <c r="S115" s="242"/>
      <c r="T115" s="242"/>
      <c r="U115" s="344"/>
      <c r="V115" s="297"/>
      <c r="W115" s="210"/>
      <c r="X115" s="236"/>
      <c r="Y115" s="269"/>
      <c r="Z115" s="207"/>
      <c r="AA115" s="199"/>
      <c r="AB115" s="199"/>
      <c r="AC115" s="199"/>
      <c r="AD115" s="199"/>
      <c r="AE115" s="207"/>
      <c r="AF115" s="204"/>
      <c r="AG115" s="124" t="s">
        <v>1100</v>
      </c>
      <c r="AH115" s="207"/>
      <c r="AI115" s="224"/>
    </row>
    <row r="116" spans="1:35" s="78" customFormat="1" ht="53.25" customHeight="1" x14ac:dyDescent="0.2">
      <c r="A116" s="226"/>
      <c r="B116" s="228"/>
      <c r="C116" s="245"/>
      <c r="D116" s="315"/>
      <c r="E116" s="315"/>
      <c r="F116" s="315"/>
      <c r="G116" s="315"/>
      <c r="H116" s="201"/>
      <c r="I116" s="242" t="s">
        <v>374</v>
      </c>
      <c r="J116" s="242"/>
      <c r="K116" s="242" t="s">
        <v>378</v>
      </c>
      <c r="L116" s="242"/>
      <c r="M116" s="242"/>
      <c r="N116" s="247"/>
      <c r="O116" s="245"/>
      <c r="P116" s="199"/>
      <c r="Q116" s="207"/>
      <c r="R116" s="245"/>
      <c r="S116" s="242"/>
      <c r="T116" s="242"/>
      <c r="U116" s="344"/>
      <c r="V116" s="297" t="s">
        <v>387</v>
      </c>
      <c r="W116" s="210"/>
      <c r="X116" s="236"/>
      <c r="Y116" s="269"/>
      <c r="Z116" s="207"/>
      <c r="AA116" s="199"/>
      <c r="AB116" s="199"/>
      <c r="AC116" s="199"/>
      <c r="AD116" s="199"/>
      <c r="AE116" s="207"/>
      <c r="AF116" s="204"/>
      <c r="AG116" s="124"/>
      <c r="AH116" s="207"/>
      <c r="AI116" s="224"/>
    </row>
    <row r="117" spans="1:35" s="78" customFormat="1" ht="53.25" customHeight="1" x14ac:dyDescent="0.2">
      <c r="A117" s="226"/>
      <c r="B117" s="228"/>
      <c r="C117" s="245"/>
      <c r="D117" s="316"/>
      <c r="E117" s="316"/>
      <c r="F117" s="316"/>
      <c r="G117" s="316"/>
      <c r="H117" s="201"/>
      <c r="I117" s="198" t="s">
        <v>374</v>
      </c>
      <c r="J117" s="198"/>
      <c r="K117" s="198" t="s">
        <v>378</v>
      </c>
      <c r="L117" s="198"/>
      <c r="M117" s="198"/>
      <c r="N117" s="247"/>
      <c r="O117" s="245"/>
      <c r="P117" s="199"/>
      <c r="Q117" s="207"/>
      <c r="R117" s="245"/>
      <c r="S117" s="198"/>
      <c r="T117" s="198"/>
      <c r="U117" s="203"/>
      <c r="V117" s="206" t="s">
        <v>387</v>
      </c>
      <c r="W117" s="210"/>
      <c r="X117" s="236"/>
      <c r="Y117" s="269"/>
      <c r="Z117" s="207"/>
      <c r="AA117" s="199"/>
      <c r="AB117" s="199"/>
      <c r="AC117" s="199"/>
      <c r="AD117" s="199"/>
      <c r="AE117" s="207"/>
      <c r="AF117" s="204"/>
      <c r="AG117" s="124"/>
      <c r="AH117" s="207"/>
      <c r="AI117" s="224"/>
    </row>
    <row r="118" spans="1:35" s="78" customFormat="1" ht="80.25" customHeight="1" x14ac:dyDescent="0.2">
      <c r="A118" s="226"/>
      <c r="B118" s="227">
        <v>25</v>
      </c>
      <c r="C118" s="245" t="s">
        <v>665</v>
      </c>
      <c r="D118" s="202" t="s">
        <v>478</v>
      </c>
      <c r="E118" s="202" t="s">
        <v>481</v>
      </c>
      <c r="F118" s="202" t="s">
        <v>435</v>
      </c>
      <c r="G118" s="202" t="s">
        <v>380</v>
      </c>
      <c r="H118" s="201" t="s">
        <v>666</v>
      </c>
      <c r="I118" s="200" t="s">
        <v>424</v>
      </c>
      <c r="J118" s="200" t="s">
        <v>413</v>
      </c>
      <c r="K118" s="200" t="s">
        <v>405</v>
      </c>
      <c r="L118" s="200" t="s">
        <v>425</v>
      </c>
      <c r="M118" s="200" t="s">
        <v>659</v>
      </c>
      <c r="N118" s="247">
        <v>10</v>
      </c>
      <c r="O118" s="245" t="s">
        <v>667</v>
      </c>
      <c r="P118" s="198" t="s">
        <v>506</v>
      </c>
      <c r="Q118" s="206" t="str">
        <f>IF(AND(P118&lt;&gt;""),VLOOKUP(P118,Presentación!$B$26:$F$29,2,FALSE),"")</f>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
      <c r="R118" s="245" t="s">
        <v>664</v>
      </c>
      <c r="S118" s="200" t="s">
        <v>427</v>
      </c>
      <c r="T118" s="200" t="s">
        <v>403</v>
      </c>
      <c r="U118" s="205">
        <v>0</v>
      </c>
      <c r="V118" s="208" t="s">
        <v>428</v>
      </c>
      <c r="W118" s="210" t="s">
        <v>653</v>
      </c>
      <c r="X118" s="265" t="s">
        <v>1103</v>
      </c>
      <c r="Y118" s="200" t="s">
        <v>403</v>
      </c>
      <c r="Z118" s="207" t="s">
        <v>1104</v>
      </c>
      <c r="AA118" s="199">
        <v>24</v>
      </c>
      <c r="AB118" s="128" t="s">
        <v>1105</v>
      </c>
      <c r="AC118" s="128" t="s">
        <v>757</v>
      </c>
      <c r="AD118" s="199">
        <v>2</v>
      </c>
      <c r="AE118" s="207" t="s">
        <v>1106</v>
      </c>
      <c r="AF118" s="204">
        <v>0</v>
      </c>
      <c r="AG118" s="124" t="s">
        <v>1207</v>
      </c>
      <c r="AH118" s="207" t="s">
        <v>1107</v>
      </c>
      <c r="AI118" s="224" t="s">
        <v>1102</v>
      </c>
    </row>
    <row r="119" spans="1:35" s="78" customFormat="1" ht="80.25" customHeight="1" x14ac:dyDescent="0.2">
      <c r="A119" s="226"/>
      <c r="B119" s="228"/>
      <c r="C119" s="245"/>
      <c r="D119" s="315"/>
      <c r="E119" s="315"/>
      <c r="F119" s="315"/>
      <c r="G119" s="315"/>
      <c r="H119" s="201"/>
      <c r="I119" s="242"/>
      <c r="J119" s="242"/>
      <c r="K119" s="242"/>
      <c r="L119" s="242"/>
      <c r="M119" s="242"/>
      <c r="N119" s="247"/>
      <c r="O119" s="245"/>
      <c r="P119" s="199"/>
      <c r="Q119" s="207"/>
      <c r="R119" s="245"/>
      <c r="S119" s="242"/>
      <c r="T119" s="242"/>
      <c r="U119" s="344"/>
      <c r="V119" s="297"/>
      <c r="W119" s="210"/>
      <c r="X119" s="265"/>
      <c r="Y119" s="242"/>
      <c r="Z119" s="207"/>
      <c r="AA119" s="199"/>
      <c r="AB119" s="128"/>
      <c r="AC119" s="128"/>
      <c r="AD119" s="199"/>
      <c r="AE119" s="207"/>
      <c r="AF119" s="204"/>
      <c r="AG119" s="124" t="s">
        <v>1100</v>
      </c>
      <c r="AH119" s="207"/>
      <c r="AI119" s="224"/>
    </row>
    <row r="120" spans="1:35" s="78" customFormat="1" ht="80.25" customHeight="1" x14ac:dyDescent="0.2">
      <c r="A120" s="226"/>
      <c r="B120" s="228"/>
      <c r="C120" s="245"/>
      <c r="D120" s="315"/>
      <c r="E120" s="315"/>
      <c r="F120" s="315"/>
      <c r="G120" s="315"/>
      <c r="H120" s="201"/>
      <c r="I120" s="242" t="s">
        <v>374</v>
      </c>
      <c r="J120" s="242"/>
      <c r="K120" s="242" t="s">
        <v>378</v>
      </c>
      <c r="L120" s="242"/>
      <c r="M120" s="242"/>
      <c r="N120" s="247"/>
      <c r="O120" s="245"/>
      <c r="P120" s="199"/>
      <c r="Q120" s="207"/>
      <c r="R120" s="245"/>
      <c r="S120" s="242"/>
      <c r="T120" s="242"/>
      <c r="U120" s="344"/>
      <c r="V120" s="297" t="s">
        <v>387</v>
      </c>
      <c r="W120" s="210"/>
      <c r="X120" s="265"/>
      <c r="Y120" s="242"/>
      <c r="Z120" s="207"/>
      <c r="AA120" s="199"/>
      <c r="AB120" s="128"/>
      <c r="AC120" s="128"/>
      <c r="AD120" s="199"/>
      <c r="AE120" s="207"/>
      <c r="AF120" s="204"/>
      <c r="AG120" s="124"/>
      <c r="AH120" s="207"/>
      <c r="AI120" s="224"/>
    </row>
    <row r="121" spans="1:35" s="78" customFormat="1" ht="80.25" customHeight="1" x14ac:dyDescent="0.2">
      <c r="A121" s="226"/>
      <c r="B121" s="228"/>
      <c r="C121" s="245"/>
      <c r="D121" s="316"/>
      <c r="E121" s="316"/>
      <c r="F121" s="316"/>
      <c r="G121" s="316"/>
      <c r="H121" s="201"/>
      <c r="I121" s="198" t="s">
        <v>374</v>
      </c>
      <c r="J121" s="198"/>
      <c r="K121" s="198" t="s">
        <v>378</v>
      </c>
      <c r="L121" s="198"/>
      <c r="M121" s="198"/>
      <c r="N121" s="247"/>
      <c r="O121" s="245"/>
      <c r="P121" s="199"/>
      <c r="Q121" s="207"/>
      <c r="R121" s="245"/>
      <c r="S121" s="198"/>
      <c r="T121" s="198"/>
      <c r="U121" s="203"/>
      <c r="V121" s="206" t="s">
        <v>387</v>
      </c>
      <c r="W121" s="210"/>
      <c r="X121" s="265"/>
      <c r="Y121" s="198"/>
      <c r="Z121" s="207"/>
      <c r="AA121" s="199"/>
      <c r="AB121" s="128"/>
      <c r="AC121" s="128"/>
      <c r="AD121" s="199"/>
      <c r="AE121" s="207"/>
      <c r="AF121" s="204"/>
      <c r="AG121" s="124"/>
      <c r="AH121" s="207"/>
      <c r="AI121" s="224"/>
    </row>
    <row r="122" spans="1:35" s="70" customFormat="1" ht="72" customHeight="1" x14ac:dyDescent="0.2">
      <c r="A122" s="226"/>
      <c r="B122" s="227">
        <v>26</v>
      </c>
      <c r="C122" s="245" t="s">
        <v>668</v>
      </c>
      <c r="D122" s="202" t="s">
        <v>478</v>
      </c>
      <c r="E122" s="202" t="s">
        <v>481</v>
      </c>
      <c r="F122" s="202" t="s">
        <v>435</v>
      </c>
      <c r="G122" s="202" t="s">
        <v>380</v>
      </c>
      <c r="H122" s="201" t="s">
        <v>669</v>
      </c>
      <c r="I122" s="200" t="s">
        <v>424</v>
      </c>
      <c r="J122" s="200" t="s">
        <v>413</v>
      </c>
      <c r="K122" s="200" t="s">
        <v>405</v>
      </c>
      <c r="L122" s="200" t="s">
        <v>425</v>
      </c>
      <c r="M122" s="200" t="s">
        <v>659</v>
      </c>
      <c r="N122" s="247">
        <v>10</v>
      </c>
      <c r="O122" s="245" t="s">
        <v>667</v>
      </c>
      <c r="P122" s="198" t="s">
        <v>506</v>
      </c>
      <c r="Q122" s="206" t="str">
        <f>IF(AND(P122&lt;&gt;""),VLOOKUP(P122,Presentación!$B$26:$F$29,2,FALSE),"")</f>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
      <c r="R122" s="245" t="s">
        <v>664</v>
      </c>
      <c r="S122" s="200" t="s">
        <v>427</v>
      </c>
      <c r="T122" s="200" t="s">
        <v>403</v>
      </c>
      <c r="U122" s="205">
        <v>0</v>
      </c>
      <c r="V122" s="208" t="s">
        <v>428</v>
      </c>
      <c r="W122" s="210" t="s">
        <v>653</v>
      </c>
      <c r="X122" s="348" t="s">
        <v>1108</v>
      </c>
      <c r="Y122" s="200" t="s">
        <v>403</v>
      </c>
      <c r="Z122" s="207" t="s">
        <v>1104</v>
      </c>
      <c r="AA122" s="202">
        <v>19</v>
      </c>
      <c r="AB122" s="139" t="s">
        <v>1105</v>
      </c>
      <c r="AC122" s="139" t="s">
        <v>757</v>
      </c>
      <c r="AD122" s="201">
        <v>6</v>
      </c>
      <c r="AE122" s="207" t="s">
        <v>1109</v>
      </c>
      <c r="AF122" s="204">
        <v>0</v>
      </c>
      <c r="AG122" s="124" t="s">
        <v>1207</v>
      </c>
      <c r="AH122" s="245" t="s">
        <v>1101</v>
      </c>
      <c r="AI122" s="280" t="s">
        <v>1102</v>
      </c>
    </row>
    <row r="123" spans="1:35" s="70" customFormat="1" ht="74.25" customHeight="1" x14ac:dyDescent="0.2">
      <c r="A123" s="226"/>
      <c r="B123" s="228"/>
      <c r="C123" s="245"/>
      <c r="D123" s="315"/>
      <c r="E123" s="315"/>
      <c r="F123" s="315"/>
      <c r="G123" s="315"/>
      <c r="H123" s="201"/>
      <c r="I123" s="242"/>
      <c r="J123" s="242"/>
      <c r="K123" s="242"/>
      <c r="L123" s="242"/>
      <c r="M123" s="242"/>
      <c r="N123" s="247"/>
      <c r="O123" s="245"/>
      <c r="P123" s="199"/>
      <c r="Q123" s="207"/>
      <c r="R123" s="245"/>
      <c r="S123" s="242"/>
      <c r="T123" s="242"/>
      <c r="U123" s="344"/>
      <c r="V123" s="297"/>
      <c r="W123" s="210"/>
      <c r="X123" s="349"/>
      <c r="Y123" s="242"/>
      <c r="Z123" s="207"/>
      <c r="AA123" s="315"/>
      <c r="AB123" s="139" t="s">
        <v>1105</v>
      </c>
      <c r="AC123" s="139" t="s">
        <v>948</v>
      </c>
      <c r="AD123" s="201"/>
      <c r="AE123" s="207"/>
      <c r="AF123" s="204"/>
      <c r="AG123" s="124" t="s">
        <v>1100</v>
      </c>
      <c r="AH123" s="245"/>
      <c r="AI123" s="280"/>
    </row>
    <row r="124" spans="1:35" s="70" customFormat="1" ht="78.75" customHeight="1" x14ac:dyDescent="0.2">
      <c r="A124" s="226"/>
      <c r="B124" s="228"/>
      <c r="C124" s="245"/>
      <c r="D124" s="315"/>
      <c r="E124" s="315"/>
      <c r="F124" s="315"/>
      <c r="G124" s="315"/>
      <c r="H124" s="201"/>
      <c r="I124" s="242" t="s">
        <v>374</v>
      </c>
      <c r="J124" s="242"/>
      <c r="K124" s="242" t="s">
        <v>378</v>
      </c>
      <c r="L124" s="242"/>
      <c r="M124" s="242"/>
      <c r="N124" s="247"/>
      <c r="O124" s="245"/>
      <c r="P124" s="199"/>
      <c r="Q124" s="207"/>
      <c r="R124" s="245"/>
      <c r="S124" s="242"/>
      <c r="T124" s="242"/>
      <c r="U124" s="344"/>
      <c r="V124" s="297" t="s">
        <v>387</v>
      </c>
      <c r="W124" s="210"/>
      <c r="X124" s="349"/>
      <c r="Y124" s="242"/>
      <c r="Z124" s="207"/>
      <c r="AA124" s="315"/>
      <c r="AB124" s="139"/>
      <c r="AC124" s="139"/>
      <c r="AD124" s="201"/>
      <c r="AE124" s="207"/>
      <c r="AF124" s="204"/>
      <c r="AG124" s="124"/>
      <c r="AH124" s="245"/>
      <c r="AI124" s="280"/>
    </row>
    <row r="125" spans="1:35" s="70" customFormat="1" ht="57" customHeight="1" x14ac:dyDescent="0.2">
      <c r="A125" s="226"/>
      <c r="B125" s="228"/>
      <c r="C125" s="245"/>
      <c r="D125" s="316"/>
      <c r="E125" s="316"/>
      <c r="F125" s="316"/>
      <c r="G125" s="316"/>
      <c r="H125" s="201"/>
      <c r="I125" s="198" t="s">
        <v>374</v>
      </c>
      <c r="J125" s="198"/>
      <c r="K125" s="198" t="s">
        <v>378</v>
      </c>
      <c r="L125" s="198"/>
      <c r="M125" s="198"/>
      <c r="N125" s="247"/>
      <c r="O125" s="245"/>
      <c r="P125" s="199"/>
      <c r="Q125" s="207"/>
      <c r="R125" s="245"/>
      <c r="S125" s="198"/>
      <c r="T125" s="198"/>
      <c r="U125" s="203"/>
      <c r="V125" s="206" t="s">
        <v>387</v>
      </c>
      <c r="W125" s="210"/>
      <c r="X125" s="350"/>
      <c r="Y125" s="198"/>
      <c r="Z125" s="207"/>
      <c r="AA125" s="316"/>
      <c r="AB125" s="139"/>
      <c r="AC125" s="139"/>
      <c r="AD125" s="201"/>
      <c r="AE125" s="207"/>
      <c r="AF125" s="204"/>
      <c r="AG125" s="124"/>
      <c r="AH125" s="245"/>
      <c r="AI125" s="280"/>
    </row>
    <row r="126" spans="1:35" s="70" customFormat="1" ht="72" customHeight="1" x14ac:dyDescent="0.2">
      <c r="A126" s="226"/>
      <c r="B126" s="227">
        <v>27</v>
      </c>
      <c r="C126" s="245" t="s">
        <v>670</v>
      </c>
      <c r="D126" s="202" t="s">
        <v>478</v>
      </c>
      <c r="E126" s="202" t="s">
        <v>481</v>
      </c>
      <c r="F126" s="202" t="s">
        <v>435</v>
      </c>
      <c r="G126" s="202" t="s">
        <v>380</v>
      </c>
      <c r="H126" s="201" t="s">
        <v>671</v>
      </c>
      <c r="I126" s="200" t="s">
        <v>424</v>
      </c>
      <c r="J126" s="200" t="s">
        <v>413</v>
      </c>
      <c r="K126" s="200" t="s">
        <v>405</v>
      </c>
      <c r="L126" s="200" t="s">
        <v>425</v>
      </c>
      <c r="M126" s="200" t="s">
        <v>672</v>
      </c>
      <c r="N126" s="247">
        <v>20</v>
      </c>
      <c r="O126" s="245" t="s">
        <v>673</v>
      </c>
      <c r="P126" s="198" t="s">
        <v>506</v>
      </c>
      <c r="Q126" s="206" t="str">
        <f>IF(AND(P126&lt;&gt;""),VLOOKUP(P126,Presentación!$B$26:$F$29,2,FALSE),"")</f>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
      <c r="R126" s="245" t="s">
        <v>664</v>
      </c>
      <c r="S126" s="200" t="s">
        <v>427</v>
      </c>
      <c r="T126" s="200" t="s">
        <v>403</v>
      </c>
      <c r="U126" s="205">
        <v>0</v>
      </c>
      <c r="V126" s="208" t="s">
        <v>428</v>
      </c>
      <c r="W126" s="210" t="s">
        <v>653</v>
      </c>
      <c r="X126" s="348" t="s">
        <v>1010</v>
      </c>
      <c r="Y126" s="200" t="s">
        <v>403</v>
      </c>
      <c r="Z126" s="276" t="s">
        <v>1208</v>
      </c>
      <c r="AA126" s="202">
        <v>40</v>
      </c>
      <c r="AB126" s="139" t="s">
        <v>1110</v>
      </c>
      <c r="AC126" s="139" t="s">
        <v>757</v>
      </c>
      <c r="AD126" s="201">
        <v>20</v>
      </c>
      <c r="AE126" s="245" t="s">
        <v>1209</v>
      </c>
      <c r="AF126" s="248">
        <v>187500</v>
      </c>
      <c r="AG126" s="130" t="s">
        <v>1111</v>
      </c>
      <c r="AH126" s="245" t="s">
        <v>1210</v>
      </c>
      <c r="AI126" s="280" t="s">
        <v>1112</v>
      </c>
    </row>
    <row r="127" spans="1:35" s="70" customFormat="1" ht="74.25" customHeight="1" x14ac:dyDescent="0.2">
      <c r="A127" s="226"/>
      <c r="B127" s="228"/>
      <c r="C127" s="245"/>
      <c r="D127" s="315"/>
      <c r="E127" s="315"/>
      <c r="F127" s="315"/>
      <c r="G127" s="315"/>
      <c r="H127" s="201"/>
      <c r="I127" s="242"/>
      <c r="J127" s="242"/>
      <c r="K127" s="242"/>
      <c r="L127" s="242"/>
      <c r="M127" s="242"/>
      <c r="N127" s="247"/>
      <c r="O127" s="245"/>
      <c r="P127" s="199"/>
      <c r="Q127" s="207"/>
      <c r="R127" s="245"/>
      <c r="S127" s="242"/>
      <c r="T127" s="242"/>
      <c r="U127" s="344"/>
      <c r="V127" s="297"/>
      <c r="W127" s="210"/>
      <c r="X127" s="349"/>
      <c r="Y127" s="242"/>
      <c r="Z127" s="277"/>
      <c r="AA127" s="315"/>
      <c r="AB127" s="136" t="s">
        <v>1211</v>
      </c>
      <c r="AC127" s="139" t="s">
        <v>900</v>
      </c>
      <c r="AD127" s="201"/>
      <c r="AE127" s="245"/>
      <c r="AF127" s="248"/>
      <c r="AG127" s="111"/>
      <c r="AH127" s="245"/>
      <c r="AI127" s="280"/>
    </row>
    <row r="128" spans="1:35" s="70" customFormat="1" ht="78.75" customHeight="1" x14ac:dyDescent="0.2">
      <c r="A128" s="226"/>
      <c r="B128" s="228"/>
      <c r="C128" s="245"/>
      <c r="D128" s="315"/>
      <c r="E128" s="315"/>
      <c r="F128" s="315"/>
      <c r="G128" s="315"/>
      <c r="H128" s="201"/>
      <c r="I128" s="242" t="s">
        <v>374</v>
      </c>
      <c r="J128" s="242"/>
      <c r="K128" s="242" t="s">
        <v>378</v>
      </c>
      <c r="L128" s="242"/>
      <c r="M128" s="242"/>
      <c r="N128" s="247"/>
      <c r="O128" s="245"/>
      <c r="P128" s="199"/>
      <c r="Q128" s="207"/>
      <c r="R128" s="245"/>
      <c r="S128" s="242"/>
      <c r="T128" s="242"/>
      <c r="U128" s="344"/>
      <c r="V128" s="297" t="s">
        <v>387</v>
      </c>
      <c r="W128" s="210"/>
      <c r="X128" s="349"/>
      <c r="Y128" s="242"/>
      <c r="Z128" s="277"/>
      <c r="AA128" s="315"/>
      <c r="AB128" s="139" t="s">
        <v>1212</v>
      </c>
      <c r="AC128" s="139" t="s">
        <v>900</v>
      </c>
      <c r="AD128" s="201"/>
      <c r="AE128" s="245"/>
      <c r="AF128" s="248"/>
      <c r="AG128" s="111"/>
      <c r="AH128" s="245"/>
      <c r="AI128" s="280"/>
    </row>
    <row r="129" spans="1:35" s="70" customFormat="1" ht="57" customHeight="1" x14ac:dyDescent="0.2">
      <c r="A129" s="226"/>
      <c r="B129" s="228"/>
      <c r="C129" s="245"/>
      <c r="D129" s="316"/>
      <c r="E129" s="316"/>
      <c r="F129" s="316"/>
      <c r="G129" s="316"/>
      <c r="H129" s="201"/>
      <c r="I129" s="198" t="s">
        <v>374</v>
      </c>
      <c r="J129" s="198"/>
      <c r="K129" s="198" t="s">
        <v>378</v>
      </c>
      <c r="L129" s="198"/>
      <c r="M129" s="198"/>
      <c r="N129" s="247"/>
      <c r="O129" s="245"/>
      <c r="P129" s="199"/>
      <c r="Q129" s="207"/>
      <c r="R129" s="245"/>
      <c r="S129" s="198"/>
      <c r="T129" s="198"/>
      <c r="U129" s="203"/>
      <c r="V129" s="206" t="s">
        <v>387</v>
      </c>
      <c r="W129" s="210"/>
      <c r="X129" s="350"/>
      <c r="Y129" s="198"/>
      <c r="Z129" s="278"/>
      <c r="AA129" s="316"/>
      <c r="AB129" s="139"/>
      <c r="AC129" s="139"/>
      <c r="AD129" s="201"/>
      <c r="AE129" s="245"/>
      <c r="AF129" s="248"/>
      <c r="AG129" s="136"/>
      <c r="AH129" s="245"/>
      <c r="AI129" s="280"/>
    </row>
    <row r="130" spans="1:35" s="70" customFormat="1" ht="72" customHeight="1" x14ac:dyDescent="0.2">
      <c r="A130" s="226"/>
      <c r="B130" s="227">
        <v>28</v>
      </c>
      <c r="C130" s="245" t="s">
        <v>674</v>
      </c>
      <c r="D130" s="202" t="s">
        <v>478</v>
      </c>
      <c r="E130" s="202" t="s">
        <v>481</v>
      </c>
      <c r="F130" s="202" t="s">
        <v>435</v>
      </c>
      <c r="G130" s="202" t="s">
        <v>380</v>
      </c>
      <c r="H130" s="201" t="s">
        <v>675</v>
      </c>
      <c r="I130" s="200" t="s">
        <v>424</v>
      </c>
      <c r="J130" s="200" t="s">
        <v>413</v>
      </c>
      <c r="K130" s="200" t="s">
        <v>405</v>
      </c>
      <c r="L130" s="200" t="s">
        <v>425</v>
      </c>
      <c r="M130" s="200" t="s">
        <v>672</v>
      </c>
      <c r="N130" s="247">
        <v>20</v>
      </c>
      <c r="O130" s="245" t="s">
        <v>673</v>
      </c>
      <c r="P130" s="198" t="s">
        <v>506</v>
      </c>
      <c r="Q130" s="206" t="str">
        <f>IF(AND(P130&lt;&gt;""),VLOOKUP(P130,Presentación!$B$26:$F$29,2,FALSE),"")</f>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
      <c r="R130" s="245" t="s">
        <v>664</v>
      </c>
      <c r="S130" s="200" t="s">
        <v>427</v>
      </c>
      <c r="T130" s="200" t="s">
        <v>403</v>
      </c>
      <c r="U130" s="205">
        <v>0</v>
      </c>
      <c r="V130" s="208" t="s">
        <v>428</v>
      </c>
      <c r="W130" s="210" t="s">
        <v>653</v>
      </c>
      <c r="X130" s="348" t="s">
        <v>1113</v>
      </c>
      <c r="Y130" s="200" t="s">
        <v>403</v>
      </c>
      <c r="Z130" s="276" t="s">
        <v>1208</v>
      </c>
      <c r="AA130" s="202">
        <v>8</v>
      </c>
      <c r="AB130" s="139" t="s">
        <v>1110</v>
      </c>
      <c r="AC130" s="139" t="s">
        <v>757</v>
      </c>
      <c r="AD130" s="201">
        <v>17</v>
      </c>
      <c r="AE130" s="245" t="s">
        <v>1114</v>
      </c>
      <c r="AF130" s="248">
        <v>93750</v>
      </c>
      <c r="AG130" s="130" t="s">
        <v>1111</v>
      </c>
      <c r="AH130" s="245" t="s">
        <v>1210</v>
      </c>
      <c r="AI130" s="280" t="s">
        <v>1112</v>
      </c>
    </row>
    <row r="131" spans="1:35" s="70" customFormat="1" ht="92.25" customHeight="1" x14ac:dyDescent="0.2">
      <c r="A131" s="226"/>
      <c r="B131" s="228"/>
      <c r="C131" s="245"/>
      <c r="D131" s="315"/>
      <c r="E131" s="315"/>
      <c r="F131" s="315"/>
      <c r="G131" s="315"/>
      <c r="H131" s="201"/>
      <c r="I131" s="242"/>
      <c r="J131" s="242"/>
      <c r="K131" s="242"/>
      <c r="L131" s="242"/>
      <c r="M131" s="242"/>
      <c r="N131" s="247"/>
      <c r="O131" s="245"/>
      <c r="P131" s="199"/>
      <c r="Q131" s="207"/>
      <c r="R131" s="245"/>
      <c r="S131" s="242"/>
      <c r="T131" s="242"/>
      <c r="U131" s="344"/>
      <c r="V131" s="297"/>
      <c r="W131" s="210"/>
      <c r="X131" s="349"/>
      <c r="Y131" s="242"/>
      <c r="Z131" s="277"/>
      <c r="AA131" s="315"/>
      <c r="AB131" s="136" t="s">
        <v>1211</v>
      </c>
      <c r="AC131" s="139" t="s">
        <v>900</v>
      </c>
      <c r="AD131" s="201"/>
      <c r="AE131" s="245"/>
      <c r="AF131" s="248"/>
      <c r="AG131" s="111"/>
      <c r="AH131" s="245"/>
      <c r="AI131" s="280"/>
    </row>
    <row r="132" spans="1:35" s="70" customFormat="1" ht="78.75" customHeight="1" x14ac:dyDescent="0.2">
      <c r="A132" s="226"/>
      <c r="B132" s="228"/>
      <c r="C132" s="245"/>
      <c r="D132" s="315"/>
      <c r="E132" s="315"/>
      <c r="F132" s="315"/>
      <c r="G132" s="315"/>
      <c r="H132" s="201"/>
      <c r="I132" s="242" t="s">
        <v>374</v>
      </c>
      <c r="J132" s="242"/>
      <c r="K132" s="242" t="s">
        <v>378</v>
      </c>
      <c r="L132" s="242"/>
      <c r="M132" s="242"/>
      <c r="N132" s="247"/>
      <c r="O132" s="245"/>
      <c r="P132" s="199"/>
      <c r="Q132" s="207"/>
      <c r="R132" s="245"/>
      <c r="S132" s="242"/>
      <c r="T132" s="242"/>
      <c r="U132" s="344"/>
      <c r="V132" s="297" t="s">
        <v>387</v>
      </c>
      <c r="W132" s="210"/>
      <c r="X132" s="349"/>
      <c r="Y132" s="242"/>
      <c r="Z132" s="277"/>
      <c r="AA132" s="315"/>
      <c r="AB132" s="139" t="s">
        <v>1212</v>
      </c>
      <c r="AC132" s="139" t="s">
        <v>900</v>
      </c>
      <c r="AD132" s="201"/>
      <c r="AE132" s="245"/>
      <c r="AF132" s="248"/>
      <c r="AG132" s="111"/>
      <c r="AH132" s="245"/>
      <c r="AI132" s="280"/>
    </row>
    <row r="133" spans="1:35" s="70" customFormat="1" ht="57" customHeight="1" x14ac:dyDescent="0.2">
      <c r="A133" s="226"/>
      <c r="B133" s="228"/>
      <c r="C133" s="245"/>
      <c r="D133" s="316"/>
      <c r="E133" s="316"/>
      <c r="F133" s="316"/>
      <c r="G133" s="316"/>
      <c r="H133" s="201"/>
      <c r="I133" s="198" t="s">
        <v>374</v>
      </c>
      <c r="J133" s="198"/>
      <c r="K133" s="198" t="s">
        <v>378</v>
      </c>
      <c r="L133" s="198"/>
      <c r="M133" s="198"/>
      <c r="N133" s="247"/>
      <c r="O133" s="245"/>
      <c r="P133" s="199"/>
      <c r="Q133" s="207"/>
      <c r="R133" s="245"/>
      <c r="S133" s="198"/>
      <c r="T133" s="198"/>
      <c r="U133" s="203"/>
      <c r="V133" s="206" t="s">
        <v>387</v>
      </c>
      <c r="W133" s="210"/>
      <c r="X133" s="350"/>
      <c r="Y133" s="198"/>
      <c r="Z133" s="278"/>
      <c r="AA133" s="316"/>
      <c r="AB133" s="139"/>
      <c r="AC133" s="139"/>
      <c r="AD133" s="201"/>
      <c r="AE133" s="245"/>
      <c r="AF133" s="248"/>
      <c r="AG133" s="136"/>
      <c r="AH133" s="245"/>
      <c r="AI133" s="280"/>
    </row>
    <row r="134" spans="1:35" s="70" customFormat="1" ht="72" customHeight="1" x14ac:dyDescent="0.2">
      <c r="A134" s="226"/>
      <c r="B134" s="227">
        <v>29</v>
      </c>
      <c r="C134" s="245" t="s">
        <v>676</v>
      </c>
      <c r="D134" s="202" t="s">
        <v>478</v>
      </c>
      <c r="E134" s="202" t="s">
        <v>481</v>
      </c>
      <c r="F134" s="202" t="s">
        <v>435</v>
      </c>
      <c r="G134" s="202" t="s">
        <v>380</v>
      </c>
      <c r="H134" s="201" t="s">
        <v>677</v>
      </c>
      <c r="I134" s="200" t="s">
        <v>424</v>
      </c>
      <c r="J134" s="200" t="s">
        <v>413</v>
      </c>
      <c r="K134" s="200" t="s">
        <v>405</v>
      </c>
      <c r="L134" s="200" t="s">
        <v>425</v>
      </c>
      <c r="M134" s="200" t="s">
        <v>678</v>
      </c>
      <c r="N134" s="247">
        <v>15</v>
      </c>
      <c r="O134" s="245" t="s">
        <v>388</v>
      </c>
      <c r="P134" s="198" t="s">
        <v>504</v>
      </c>
      <c r="Q134" s="206" t="str">
        <f>IF(AND(P134&lt;&gt;""),VLOOKUP(P134,Presentación!$B$26:$F$29,2,FALSE),"")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134" s="245" t="s">
        <v>679</v>
      </c>
      <c r="S134" s="200" t="s">
        <v>427</v>
      </c>
      <c r="T134" s="200" t="s">
        <v>403</v>
      </c>
      <c r="U134" s="205">
        <v>0</v>
      </c>
      <c r="V134" s="208" t="s">
        <v>680</v>
      </c>
      <c r="W134" s="210" t="s">
        <v>653</v>
      </c>
      <c r="X134" s="348" t="s">
        <v>1115</v>
      </c>
      <c r="Y134" s="200" t="s">
        <v>403</v>
      </c>
      <c r="Z134" s="276" t="s">
        <v>1213</v>
      </c>
      <c r="AA134" s="202">
        <v>10</v>
      </c>
      <c r="AB134" s="139" t="s">
        <v>1116</v>
      </c>
      <c r="AC134" s="139" t="s">
        <v>757</v>
      </c>
      <c r="AD134" s="201">
        <v>23</v>
      </c>
      <c r="AE134" s="245" t="s">
        <v>1117</v>
      </c>
      <c r="AF134" s="248">
        <v>18212329</v>
      </c>
      <c r="AG134" s="130" t="s">
        <v>1119</v>
      </c>
      <c r="AH134" s="245" t="s">
        <v>1214</v>
      </c>
      <c r="AI134" s="280" t="s">
        <v>1118</v>
      </c>
    </row>
    <row r="135" spans="1:35" s="70" customFormat="1" ht="74.25" customHeight="1" x14ac:dyDescent="0.2">
      <c r="A135" s="226"/>
      <c r="B135" s="228"/>
      <c r="C135" s="245"/>
      <c r="D135" s="315"/>
      <c r="E135" s="315"/>
      <c r="F135" s="315"/>
      <c r="G135" s="315"/>
      <c r="H135" s="201"/>
      <c r="I135" s="242"/>
      <c r="J135" s="242"/>
      <c r="K135" s="242"/>
      <c r="L135" s="242"/>
      <c r="M135" s="242"/>
      <c r="N135" s="247"/>
      <c r="O135" s="245"/>
      <c r="P135" s="199"/>
      <c r="Q135" s="207"/>
      <c r="R135" s="245"/>
      <c r="S135" s="242"/>
      <c r="T135" s="242"/>
      <c r="U135" s="344"/>
      <c r="V135" s="297"/>
      <c r="W135" s="210"/>
      <c r="X135" s="349"/>
      <c r="Y135" s="242"/>
      <c r="Z135" s="277"/>
      <c r="AA135" s="315"/>
      <c r="AB135" s="139" t="s">
        <v>1116</v>
      </c>
      <c r="AC135" s="139" t="s">
        <v>948</v>
      </c>
      <c r="AD135" s="201"/>
      <c r="AE135" s="245"/>
      <c r="AF135" s="248"/>
      <c r="AG135" s="130" t="s">
        <v>1074</v>
      </c>
      <c r="AH135" s="245"/>
      <c r="AI135" s="280"/>
    </row>
    <row r="136" spans="1:35" s="70" customFormat="1" ht="78.75" customHeight="1" x14ac:dyDescent="0.2">
      <c r="A136" s="226"/>
      <c r="B136" s="228"/>
      <c r="C136" s="245"/>
      <c r="D136" s="315"/>
      <c r="E136" s="315"/>
      <c r="F136" s="315"/>
      <c r="G136" s="315"/>
      <c r="H136" s="201"/>
      <c r="I136" s="242" t="s">
        <v>374</v>
      </c>
      <c r="J136" s="242"/>
      <c r="K136" s="242" t="s">
        <v>378</v>
      </c>
      <c r="L136" s="242"/>
      <c r="M136" s="242"/>
      <c r="N136" s="247"/>
      <c r="O136" s="245"/>
      <c r="P136" s="199"/>
      <c r="Q136" s="207"/>
      <c r="R136" s="245"/>
      <c r="S136" s="242"/>
      <c r="T136" s="242"/>
      <c r="U136" s="344"/>
      <c r="V136" s="297" t="s">
        <v>387</v>
      </c>
      <c r="W136" s="210"/>
      <c r="X136" s="349"/>
      <c r="Y136" s="242"/>
      <c r="Z136" s="277"/>
      <c r="AA136" s="315"/>
      <c r="AB136" s="139"/>
      <c r="AC136" s="139"/>
      <c r="AD136" s="201"/>
      <c r="AE136" s="245"/>
      <c r="AF136" s="248"/>
      <c r="AG136" s="130" t="s">
        <v>1138</v>
      </c>
      <c r="AH136" s="245"/>
      <c r="AI136" s="280"/>
    </row>
    <row r="137" spans="1:35" s="70" customFormat="1" ht="57" customHeight="1" x14ac:dyDescent="0.2">
      <c r="A137" s="226"/>
      <c r="B137" s="229"/>
      <c r="C137" s="276"/>
      <c r="D137" s="315"/>
      <c r="E137" s="315"/>
      <c r="F137" s="315"/>
      <c r="G137" s="315"/>
      <c r="H137" s="202"/>
      <c r="I137" s="242" t="s">
        <v>374</v>
      </c>
      <c r="J137" s="242"/>
      <c r="K137" s="242" t="s">
        <v>378</v>
      </c>
      <c r="L137" s="242"/>
      <c r="M137" s="242"/>
      <c r="N137" s="352"/>
      <c r="O137" s="276"/>
      <c r="P137" s="200"/>
      <c r="Q137" s="208"/>
      <c r="R137" s="276"/>
      <c r="S137" s="242"/>
      <c r="T137" s="242"/>
      <c r="U137" s="344"/>
      <c r="V137" s="297" t="s">
        <v>387</v>
      </c>
      <c r="W137" s="211"/>
      <c r="X137" s="349"/>
      <c r="Y137" s="242"/>
      <c r="Z137" s="277"/>
      <c r="AA137" s="315"/>
      <c r="AB137" s="138"/>
      <c r="AC137" s="138"/>
      <c r="AD137" s="202"/>
      <c r="AE137" s="276"/>
      <c r="AF137" s="273"/>
      <c r="AG137" s="137"/>
      <c r="AH137" s="276"/>
      <c r="AI137" s="333"/>
    </row>
    <row r="138" spans="1:35" s="70" customFormat="1" ht="72" customHeight="1" x14ac:dyDescent="0.2">
      <c r="A138" s="226"/>
      <c r="B138" s="237">
        <v>30</v>
      </c>
      <c r="C138" s="245" t="s">
        <v>1120</v>
      </c>
      <c r="D138" s="202" t="s">
        <v>478</v>
      </c>
      <c r="E138" s="202" t="s">
        <v>481</v>
      </c>
      <c r="F138" s="202" t="s">
        <v>435</v>
      </c>
      <c r="G138" s="202" t="s">
        <v>380</v>
      </c>
      <c r="H138" s="202" t="s">
        <v>666</v>
      </c>
      <c r="I138" s="202" t="s">
        <v>424</v>
      </c>
      <c r="J138" s="202" t="s">
        <v>1215</v>
      </c>
      <c r="K138" s="202" t="s">
        <v>405</v>
      </c>
      <c r="L138" s="202" t="s">
        <v>425</v>
      </c>
      <c r="M138" s="202" t="s">
        <v>659</v>
      </c>
      <c r="N138" s="352">
        <v>30</v>
      </c>
      <c r="O138" s="245" t="s">
        <v>1121</v>
      </c>
      <c r="P138" s="316" t="s">
        <v>506</v>
      </c>
      <c r="Q138" s="278" t="str">
        <f>IF(AND(P138&lt;&gt;""),VLOOKUP(P138,[2]Presentación!$B$26:$F$29,2,FALSE),"")</f>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
      <c r="R138" s="245" t="s">
        <v>1216</v>
      </c>
      <c r="S138" s="202" t="s">
        <v>427</v>
      </c>
      <c r="T138" s="202" t="s">
        <v>403</v>
      </c>
      <c r="U138" s="273">
        <v>8000000000</v>
      </c>
      <c r="V138" s="276" t="s">
        <v>1122</v>
      </c>
      <c r="W138" s="279" t="s">
        <v>653</v>
      </c>
      <c r="X138" s="348" t="s">
        <v>1123</v>
      </c>
      <c r="Y138" s="200" t="s">
        <v>403</v>
      </c>
      <c r="Z138" s="207" t="s">
        <v>1104</v>
      </c>
      <c r="AA138" s="202">
        <v>23</v>
      </c>
      <c r="AB138" s="139" t="s">
        <v>1217</v>
      </c>
      <c r="AC138" s="139" t="s">
        <v>757</v>
      </c>
      <c r="AD138" s="202">
        <v>9</v>
      </c>
      <c r="AE138" s="207" t="s">
        <v>1124</v>
      </c>
      <c r="AF138" s="273">
        <v>0</v>
      </c>
      <c r="AG138" s="130" t="s">
        <v>1093</v>
      </c>
      <c r="AH138" s="245" t="s">
        <v>1107</v>
      </c>
      <c r="AI138" s="280" t="s">
        <v>1102</v>
      </c>
    </row>
    <row r="139" spans="1:35" s="70" customFormat="1" ht="72" customHeight="1" x14ac:dyDescent="0.2">
      <c r="A139" s="226"/>
      <c r="B139" s="366"/>
      <c r="C139" s="245"/>
      <c r="D139" s="315"/>
      <c r="E139" s="315"/>
      <c r="F139" s="315"/>
      <c r="G139" s="315"/>
      <c r="H139" s="315"/>
      <c r="I139" s="315"/>
      <c r="J139" s="315"/>
      <c r="K139" s="315"/>
      <c r="L139" s="315"/>
      <c r="M139" s="315"/>
      <c r="N139" s="353"/>
      <c r="O139" s="245"/>
      <c r="P139" s="201"/>
      <c r="Q139" s="245"/>
      <c r="R139" s="245"/>
      <c r="S139" s="315"/>
      <c r="T139" s="315"/>
      <c r="U139" s="274"/>
      <c r="V139" s="277"/>
      <c r="W139" s="279"/>
      <c r="X139" s="349"/>
      <c r="Y139" s="242"/>
      <c r="Z139" s="207"/>
      <c r="AA139" s="315"/>
      <c r="AB139" s="139" t="s">
        <v>1125</v>
      </c>
      <c r="AC139" s="139" t="s">
        <v>757</v>
      </c>
      <c r="AD139" s="315"/>
      <c r="AE139" s="207"/>
      <c r="AF139" s="274"/>
      <c r="AG139" s="130" t="s">
        <v>1094</v>
      </c>
      <c r="AH139" s="245"/>
      <c r="AI139" s="280"/>
    </row>
    <row r="140" spans="1:35" s="70" customFormat="1" ht="72" customHeight="1" x14ac:dyDescent="0.2">
      <c r="A140" s="226"/>
      <c r="B140" s="366"/>
      <c r="C140" s="245"/>
      <c r="D140" s="315"/>
      <c r="E140" s="315"/>
      <c r="F140" s="315"/>
      <c r="G140" s="315"/>
      <c r="H140" s="315"/>
      <c r="I140" s="315" t="s">
        <v>374</v>
      </c>
      <c r="J140" s="315"/>
      <c r="K140" s="315" t="s">
        <v>378</v>
      </c>
      <c r="L140" s="315"/>
      <c r="M140" s="315"/>
      <c r="N140" s="353"/>
      <c r="O140" s="245"/>
      <c r="P140" s="201"/>
      <c r="Q140" s="245"/>
      <c r="R140" s="245"/>
      <c r="S140" s="315"/>
      <c r="T140" s="315"/>
      <c r="U140" s="274"/>
      <c r="V140" s="277" t="s">
        <v>387</v>
      </c>
      <c r="W140" s="279"/>
      <c r="X140" s="349"/>
      <c r="Y140" s="242"/>
      <c r="Z140" s="207"/>
      <c r="AA140" s="315"/>
      <c r="AB140" s="139" t="s">
        <v>1126</v>
      </c>
      <c r="AC140" s="139" t="s">
        <v>757</v>
      </c>
      <c r="AD140" s="315"/>
      <c r="AE140" s="207"/>
      <c r="AF140" s="274"/>
      <c r="AG140" s="124" t="s">
        <v>1207</v>
      </c>
      <c r="AH140" s="245"/>
      <c r="AI140" s="280"/>
    </row>
    <row r="141" spans="1:35" s="70" customFormat="1" ht="72" customHeight="1" x14ac:dyDescent="0.2">
      <c r="A141" s="226"/>
      <c r="B141" s="367"/>
      <c r="C141" s="245"/>
      <c r="D141" s="316"/>
      <c r="E141" s="316"/>
      <c r="F141" s="316"/>
      <c r="G141" s="316"/>
      <c r="H141" s="316"/>
      <c r="I141" s="316" t="s">
        <v>374</v>
      </c>
      <c r="J141" s="316"/>
      <c r="K141" s="316" t="s">
        <v>378</v>
      </c>
      <c r="L141" s="316"/>
      <c r="M141" s="316"/>
      <c r="N141" s="354"/>
      <c r="O141" s="245"/>
      <c r="P141" s="201"/>
      <c r="Q141" s="245"/>
      <c r="R141" s="245"/>
      <c r="S141" s="316"/>
      <c r="T141" s="316"/>
      <c r="U141" s="275"/>
      <c r="V141" s="278" t="s">
        <v>387</v>
      </c>
      <c r="W141" s="279"/>
      <c r="X141" s="350"/>
      <c r="Y141" s="242"/>
      <c r="Z141" s="207"/>
      <c r="AA141" s="316"/>
      <c r="AB141" s="139"/>
      <c r="AC141" s="139"/>
      <c r="AD141" s="316"/>
      <c r="AE141" s="207"/>
      <c r="AF141" s="275"/>
      <c r="AG141" s="124" t="s">
        <v>1100</v>
      </c>
      <c r="AH141" s="245"/>
      <c r="AI141" s="280"/>
    </row>
    <row r="142" spans="1:35" s="70" customFormat="1" ht="72" customHeight="1" x14ac:dyDescent="0.2">
      <c r="A142" s="226"/>
      <c r="B142" s="227">
        <v>31</v>
      </c>
      <c r="C142" s="245" t="s">
        <v>1127</v>
      </c>
      <c r="D142" s="202" t="s">
        <v>477</v>
      </c>
      <c r="E142" s="202" t="s">
        <v>481</v>
      </c>
      <c r="F142" s="202" t="s">
        <v>492</v>
      </c>
      <c r="G142" s="202" t="s">
        <v>531</v>
      </c>
      <c r="H142" s="201" t="s">
        <v>1128</v>
      </c>
      <c r="I142" s="200" t="s">
        <v>1129</v>
      </c>
      <c r="J142" s="200" t="s">
        <v>1358</v>
      </c>
      <c r="K142" s="200" t="s">
        <v>694</v>
      </c>
      <c r="L142" s="200" t="s">
        <v>695</v>
      </c>
      <c r="M142" s="200" t="s">
        <v>1218</v>
      </c>
      <c r="N142" s="247">
        <v>15</v>
      </c>
      <c r="O142" s="245" t="s">
        <v>1130</v>
      </c>
      <c r="P142" s="198" t="s">
        <v>506</v>
      </c>
      <c r="Q142" s="206" t="str">
        <f>IF(AND(P142&lt;&gt;""),VLOOKUP(P142,Presentación!$B$26:$F$29,2,FALSE),"")</f>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
      <c r="R142" s="245" t="s">
        <v>679</v>
      </c>
      <c r="S142" s="200" t="s">
        <v>1131</v>
      </c>
      <c r="T142" s="200" t="s">
        <v>403</v>
      </c>
      <c r="U142" s="205">
        <v>0</v>
      </c>
      <c r="V142" s="208" t="s">
        <v>1132</v>
      </c>
      <c r="W142" s="210" t="s">
        <v>1133</v>
      </c>
      <c r="X142" s="348" t="s">
        <v>1134</v>
      </c>
      <c r="Y142" s="200" t="s">
        <v>403</v>
      </c>
      <c r="Z142" s="276" t="s">
        <v>1135</v>
      </c>
      <c r="AA142" s="202">
        <v>12</v>
      </c>
      <c r="AB142" s="139" t="s">
        <v>1136</v>
      </c>
      <c r="AC142" s="139" t="s">
        <v>948</v>
      </c>
      <c r="AD142" s="201">
        <v>12</v>
      </c>
      <c r="AE142" s="245" t="s">
        <v>1137</v>
      </c>
      <c r="AF142" s="248">
        <v>3000000</v>
      </c>
      <c r="AG142" s="130" t="s">
        <v>1119</v>
      </c>
      <c r="AH142" s="245" t="s">
        <v>1219</v>
      </c>
      <c r="AI142" s="280" t="s">
        <v>1139</v>
      </c>
    </row>
    <row r="143" spans="1:35" s="70" customFormat="1" ht="74.25" customHeight="1" x14ac:dyDescent="0.2">
      <c r="A143" s="226"/>
      <c r="B143" s="228"/>
      <c r="C143" s="245"/>
      <c r="D143" s="315"/>
      <c r="E143" s="315"/>
      <c r="F143" s="315"/>
      <c r="G143" s="315"/>
      <c r="H143" s="201"/>
      <c r="I143" s="242"/>
      <c r="J143" s="242"/>
      <c r="K143" s="242"/>
      <c r="L143" s="242"/>
      <c r="M143" s="242"/>
      <c r="N143" s="247"/>
      <c r="O143" s="245"/>
      <c r="P143" s="199"/>
      <c r="Q143" s="207"/>
      <c r="R143" s="245"/>
      <c r="S143" s="242"/>
      <c r="T143" s="242"/>
      <c r="U143" s="344"/>
      <c r="V143" s="297"/>
      <c r="W143" s="210"/>
      <c r="X143" s="349"/>
      <c r="Y143" s="242"/>
      <c r="Z143" s="277"/>
      <c r="AA143" s="315"/>
      <c r="AB143" s="139"/>
      <c r="AC143" s="139"/>
      <c r="AD143" s="201"/>
      <c r="AE143" s="245"/>
      <c r="AF143" s="248"/>
      <c r="AG143" s="130" t="s">
        <v>1074</v>
      </c>
      <c r="AH143" s="245"/>
      <c r="AI143" s="280"/>
    </row>
    <row r="144" spans="1:35" s="70" customFormat="1" ht="78.75" customHeight="1" x14ac:dyDescent="0.2">
      <c r="A144" s="226"/>
      <c r="B144" s="228"/>
      <c r="C144" s="245"/>
      <c r="D144" s="315"/>
      <c r="E144" s="315"/>
      <c r="F144" s="315"/>
      <c r="G144" s="315"/>
      <c r="H144" s="201"/>
      <c r="I144" s="242" t="s">
        <v>374</v>
      </c>
      <c r="J144" s="242"/>
      <c r="K144" s="242" t="s">
        <v>378</v>
      </c>
      <c r="L144" s="242"/>
      <c r="M144" s="242"/>
      <c r="N144" s="247"/>
      <c r="O144" s="245"/>
      <c r="P144" s="199"/>
      <c r="Q144" s="207"/>
      <c r="R144" s="245"/>
      <c r="S144" s="242"/>
      <c r="T144" s="242"/>
      <c r="U144" s="344"/>
      <c r="V144" s="297" t="s">
        <v>387</v>
      </c>
      <c r="W144" s="210"/>
      <c r="X144" s="349"/>
      <c r="Y144" s="242"/>
      <c r="Z144" s="277"/>
      <c r="AA144" s="315"/>
      <c r="AB144" s="139"/>
      <c r="AC144" s="139"/>
      <c r="AD144" s="201"/>
      <c r="AE144" s="245"/>
      <c r="AF144" s="248"/>
      <c r="AG144" s="130" t="s">
        <v>1138</v>
      </c>
      <c r="AH144" s="245"/>
      <c r="AI144" s="280"/>
    </row>
    <row r="145" spans="1:35" s="70" customFormat="1" ht="57" customHeight="1" thickBot="1" x14ac:dyDescent="0.25">
      <c r="A145" s="226"/>
      <c r="B145" s="229"/>
      <c r="C145" s="276"/>
      <c r="D145" s="315"/>
      <c r="E145" s="315"/>
      <c r="F145" s="315"/>
      <c r="G145" s="315"/>
      <c r="H145" s="202"/>
      <c r="I145" s="242" t="s">
        <v>374</v>
      </c>
      <c r="J145" s="242"/>
      <c r="K145" s="242" t="s">
        <v>378</v>
      </c>
      <c r="L145" s="242"/>
      <c r="M145" s="242"/>
      <c r="N145" s="352"/>
      <c r="O145" s="276"/>
      <c r="P145" s="200"/>
      <c r="Q145" s="208"/>
      <c r="R145" s="276"/>
      <c r="S145" s="242"/>
      <c r="T145" s="242"/>
      <c r="U145" s="344"/>
      <c r="V145" s="297" t="s">
        <v>387</v>
      </c>
      <c r="W145" s="211"/>
      <c r="X145" s="349"/>
      <c r="Y145" s="242"/>
      <c r="Z145" s="277"/>
      <c r="AA145" s="315"/>
      <c r="AB145" s="138"/>
      <c r="AC145" s="138"/>
      <c r="AD145" s="202"/>
      <c r="AE145" s="276"/>
      <c r="AF145" s="273"/>
      <c r="AG145" s="137"/>
      <c r="AH145" s="276"/>
      <c r="AI145" s="333"/>
    </row>
    <row r="146" spans="1:35" s="78" customFormat="1" ht="58.5" customHeight="1" x14ac:dyDescent="0.2">
      <c r="A146" s="232" t="s">
        <v>579</v>
      </c>
      <c r="B146" s="240">
        <v>32</v>
      </c>
      <c r="C146" s="261" t="s">
        <v>681</v>
      </c>
      <c r="D146" s="272" t="s">
        <v>478</v>
      </c>
      <c r="E146" s="272" t="s">
        <v>481</v>
      </c>
      <c r="F146" s="272" t="s">
        <v>682</v>
      </c>
      <c r="G146" s="272" t="s">
        <v>683</v>
      </c>
      <c r="H146" s="272" t="s">
        <v>684</v>
      </c>
      <c r="I146" s="272" t="s">
        <v>685</v>
      </c>
      <c r="J146" s="272" t="s">
        <v>1220</v>
      </c>
      <c r="K146" s="272" t="s">
        <v>405</v>
      </c>
      <c r="L146" s="272" t="s">
        <v>686</v>
      </c>
      <c r="M146" s="261" t="s">
        <v>687</v>
      </c>
      <c r="N146" s="322">
        <v>40</v>
      </c>
      <c r="O146" s="272" t="s">
        <v>688</v>
      </c>
      <c r="P146" s="235" t="s">
        <v>506</v>
      </c>
      <c r="Q146" s="218" t="str">
        <f>IF(AND(P146&lt;&gt;""),VLOOKUP(P146,Presentación!$B$26:$F$29,2,FALSE),"")</f>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
      <c r="R146" s="261" t="s">
        <v>859</v>
      </c>
      <c r="S146" s="272" t="s">
        <v>411</v>
      </c>
      <c r="T146" s="272" t="s">
        <v>403</v>
      </c>
      <c r="U146" s="259" t="s">
        <v>689</v>
      </c>
      <c r="V146" s="261" t="s">
        <v>690</v>
      </c>
      <c r="W146" s="294" t="s">
        <v>388</v>
      </c>
      <c r="X146" s="212" t="s">
        <v>1318</v>
      </c>
      <c r="Y146" s="272" t="s">
        <v>403</v>
      </c>
      <c r="Z146" s="218" t="s">
        <v>1314</v>
      </c>
      <c r="AA146" s="219">
        <v>38</v>
      </c>
      <c r="AB146" s="145" t="s">
        <v>1105</v>
      </c>
      <c r="AC146" s="144" t="s">
        <v>757</v>
      </c>
      <c r="AD146" s="219">
        <v>38</v>
      </c>
      <c r="AE146" s="218" t="s">
        <v>1359</v>
      </c>
      <c r="AF146" s="222">
        <v>0</v>
      </c>
      <c r="AG146" s="133" t="s">
        <v>1316</v>
      </c>
      <c r="AH146" s="218" t="s">
        <v>1360</v>
      </c>
      <c r="AI146" s="238" t="s">
        <v>1361</v>
      </c>
    </row>
    <row r="147" spans="1:35" s="78" customFormat="1" ht="66.75" customHeight="1" x14ac:dyDescent="0.2">
      <c r="A147" s="226"/>
      <c r="B147" s="228"/>
      <c r="C147" s="245"/>
      <c r="D147" s="201"/>
      <c r="E147" s="201"/>
      <c r="F147" s="201"/>
      <c r="G147" s="201"/>
      <c r="H147" s="201"/>
      <c r="I147" s="201"/>
      <c r="J147" s="201"/>
      <c r="K147" s="201"/>
      <c r="L147" s="201"/>
      <c r="M147" s="245"/>
      <c r="N147" s="247"/>
      <c r="O147" s="201"/>
      <c r="P147" s="199"/>
      <c r="Q147" s="207"/>
      <c r="R147" s="245"/>
      <c r="S147" s="201"/>
      <c r="T147" s="201"/>
      <c r="U147" s="248"/>
      <c r="V147" s="245"/>
      <c r="W147" s="279"/>
      <c r="X147" s="213"/>
      <c r="Y147" s="201"/>
      <c r="Z147" s="207"/>
      <c r="AA147" s="220"/>
      <c r="AB147" s="155" t="s">
        <v>1105</v>
      </c>
      <c r="AC147" s="139" t="s">
        <v>900</v>
      </c>
      <c r="AD147" s="220"/>
      <c r="AE147" s="207"/>
      <c r="AF147" s="204"/>
      <c r="AG147" s="130" t="s">
        <v>1315</v>
      </c>
      <c r="AH147" s="207"/>
      <c r="AI147" s="224"/>
    </row>
    <row r="148" spans="1:35" s="78" customFormat="1" ht="58.5" customHeight="1" x14ac:dyDescent="0.2">
      <c r="A148" s="226"/>
      <c r="B148" s="228"/>
      <c r="C148" s="245"/>
      <c r="D148" s="201"/>
      <c r="E148" s="201"/>
      <c r="F148" s="201"/>
      <c r="G148" s="201"/>
      <c r="H148" s="201"/>
      <c r="I148" s="201"/>
      <c r="J148" s="201"/>
      <c r="K148" s="201"/>
      <c r="L148" s="201"/>
      <c r="M148" s="245"/>
      <c r="N148" s="247"/>
      <c r="O148" s="201"/>
      <c r="P148" s="199"/>
      <c r="Q148" s="207"/>
      <c r="R148" s="245"/>
      <c r="S148" s="201"/>
      <c r="T148" s="201"/>
      <c r="U148" s="248"/>
      <c r="V148" s="245"/>
      <c r="W148" s="279"/>
      <c r="X148" s="213"/>
      <c r="Y148" s="201"/>
      <c r="Z148" s="207"/>
      <c r="AA148" s="220"/>
      <c r="AB148" s="135"/>
      <c r="AC148" s="139"/>
      <c r="AD148" s="220"/>
      <c r="AE148" s="207"/>
      <c r="AF148" s="204"/>
      <c r="AG148" s="130"/>
      <c r="AH148" s="207"/>
      <c r="AI148" s="224"/>
    </row>
    <row r="149" spans="1:35" s="78" customFormat="1" ht="72" customHeight="1" thickBot="1" x14ac:dyDescent="0.25">
      <c r="A149" s="226"/>
      <c r="B149" s="228"/>
      <c r="C149" s="245"/>
      <c r="D149" s="201"/>
      <c r="E149" s="201"/>
      <c r="F149" s="201"/>
      <c r="G149" s="201"/>
      <c r="H149" s="201"/>
      <c r="I149" s="201"/>
      <c r="J149" s="201"/>
      <c r="K149" s="201"/>
      <c r="L149" s="201"/>
      <c r="M149" s="245"/>
      <c r="N149" s="247"/>
      <c r="O149" s="201"/>
      <c r="P149" s="199"/>
      <c r="Q149" s="207"/>
      <c r="R149" s="245"/>
      <c r="S149" s="201"/>
      <c r="T149" s="201"/>
      <c r="U149" s="248"/>
      <c r="V149" s="245"/>
      <c r="W149" s="279"/>
      <c r="X149" s="214"/>
      <c r="Y149" s="201"/>
      <c r="Z149" s="208"/>
      <c r="AA149" s="221"/>
      <c r="AB149" s="140"/>
      <c r="AC149" s="140"/>
      <c r="AD149" s="221"/>
      <c r="AE149" s="208"/>
      <c r="AF149" s="205"/>
      <c r="AG149" s="131"/>
      <c r="AH149" s="208"/>
      <c r="AI149" s="225"/>
    </row>
    <row r="150" spans="1:35" s="70" customFormat="1" ht="72" customHeight="1" x14ac:dyDescent="0.2">
      <c r="A150" s="226"/>
      <c r="B150" s="227">
        <v>33</v>
      </c>
      <c r="C150" s="276" t="s">
        <v>691</v>
      </c>
      <c r="D150" s="202" t="s">
        <v>478</v>
      </c>
      <c r="E150" s="202" t="s">
        <v>481</v>
      </c>
      <c r="F150" s="202" t="s">
        <v>462</v>
      </c>
      <c r="G150" s="202" t="s">
        <v>380</v>
      </c>
      <c r="H150" s="202" t="s">
        <v>692</v>
      </c>
      <c r="I150" s="202" t="s">
        <v>424</v>
      </c>
      <c r="J150" s="202" t="s">
        <v>693</v>
      </c>
      <c r="K150" s="202" t="s">
        <v>694</v>
      </c>
      <c r="L150" s="202" t="s">
        <v>695</v>
      </c>
      <c r="M150" s="200" t="s">
        <v>868</v>
      </c>
      <c r="N150" s="352"/>
      <c r="O150" s="202" t="s">
        <v>696</v>
      </c>
      <c r="P150" s="198" t="s">
        <v>504</v>
      </c>
      <c r="Q150" s="206" t="str">
        <f>IF(AND(P150&lt;&gt;""),VLOOKUP(P150,Presentación!$B$26:$F$29,2,FALSE),"")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150" s="276" t="s">
        <v>426</v>
      </c>
      <c r="S150" s="202" t="s">
        <v>427</v>
      </c>
      <c r="T150" s="202" t="s">
        <v>403</v>
      </c>
      <c r="U150" s="273">
        <v>0</v>
      </c>
      <c r="V150" s="276" t="s">
        <v>428</v>
      </c>
      <c r="W150" s="345" t="s">
        <v>388</v>
      </c>
      <c r="X150" s="348" t="s">
        <v>1140</v>
      </c>
      <c r="Y150" s="202" t="s">
        <v>403</v>
      </c>
      <c r="Z150" s="276" t="s">
        <v>1317</v>
      </c>
      <c r="AA150" s="202">
        <v>27</v>
      </c>
      <c r="AB150" s="139" t="s">
        <v>1105</v>
      </c>
      <c r="AC150" s="139" t="s">
        <v>900</v>
      </c>
      <c r="AD150" s="201">
        <v>27</v>
      </c>
      <c r="AE150" s="218" t="s">
        <v>1362</v>
      </c>
      <c r="AF150" s="222">
        <v>0</v>
      </c>
      <c r="AG150" s="154" t="s">
        <v>1316</v>
      </c>
      <c r="AH150" s="245" t="s">
        <v>1309</v>
      </c>
      <c r="AI150" s="280" t="s">
        <v>1363</v>
      </c>
    </row>
    <row r="151" spans="1:35" s="70" customFormat="1" ht="74.25" customHeight="1" x14ac:dyDescent="0.2">
      <c r="A151" s="226"/>
      <c r="B151" s="228"/>
      <c r="C151" s="277"/>
      <c r="D151" s="315"/>
      <c r="E151" s="315"/>
      <c r="F151" s="315"/>
      <c r="G151" s="315"/>
      <c r="H151" s="315"/>
      <c r="I151" s="315"/>
      <c r="J151" s="315"/>
      <c r="K151" s="315"/>
      <c r="L151" s="315"/>
      <c r="M151" s="242"/>
      <c r="N151" s="353"/>
      <c r="O151" s="315"/>
      <c r="P151" s="199"/>
      <c r="Q151" s="207"/>
      <c r="R151" s="277"/>
      <c r="S151" s="315"/>
      <c r="T151" s="315"/>
      <c r="U151" s="274"/>
      <c r="V151" s="277"/>
      <c r="W151" s="346"/>
      <c r="X151" s="349"/>
      <c r="Y151" s="315"/>
      <c r="Z151" s="277"/>
      <c r="AA151" s="315"/>
      <c r="AB151" s="139"/>
      <c r="AC151" s="139"/>
      <c r="AD151" s="201"/>
      <c r="AE151" s="207"/>
      <c r="AF151" s="204"/>
      <c r="AG151" s="151" t="s">
        <v>1315</v>
      </c>
      <c r="AH151" s="245"/>
      <c r="AI151" s="280"/>
    </row>
    <row r="152" spans="1:35" s="70" customFormat="1" ht="78.75" customHeight="1" x14ac:dyDescent="0.2">
      <c r="A152" s="226"/>
      <c r="B152" s="228"/>
      <c r="C152" s="277"/>
      <c r="D152" s="315"/>
      <c r="E152" s="315"/>
      <c r="F152" s="315"/>
      <c r="G152" s="315"/>
      <c r="H152" s="315"/>
      <c r="I152" s="315"/>
      <c r="J152" s="315"/>
      <c r="K152" s="315"/>
      <c r="L152" s="315"/>
      <c r="M152" s="242"/>
      <c r="N152" s="353"/>
      <c r="O152" s="315"/>
      <c r="P152" s="199"/>
      <c r="Q152" s="207"/>
      <c r="R152" s="277"/>
      <c r="S152" s="315"/>
      <c r="T152" s="315"/>
      <c r="U152" s="274"/>
      <c r="V152" s="277"/>
      <c r="W152" s="346"/>
      <c r="X152" s="349"/>
      <c r="Y152" s="315"/>
      <c r="Z152" s="277"/>
      <c r="AA152" s="315"/>
      <c r="AB152" s="139"/>
      <c r="AC152" s="139"/>
      <c r="AD152" s="201"/>
      <c r="AE152" s="207"/>
      <c r="AF152" s="204"/>
      <c r="AG152" s="151"/>
      <c r="AH152" s="245"/>
      <c r="AI152" s="280"/>
    </row>
    <row r="153" spans="1:35" s="70" customFormat="1" ht="57" customHeight="1" thickBot="1" x14ac:dyDescent="0.25">
      <c r="A153" s="226"/>
      <c r="B153" s="228"/>
      <c r="C153" s="278"/>
      <c r="D153" s="316"/>
      <c r="E153" s="316"/>
      <c r="F153" s="316"/>
      <c r="G153" s="316"/>
      <c r="H153" s="316"/>
      <c r="I153" s="316"/>
      <c r="J153" s="316"/>
      <c r="K153" s="316"/>
      <c r="L153" s="316"/>
      <c r="M153" s="198"/>
      <c r="N153" s="354"/>
      <c r="O153" s="316"/>
      <c r="P153" s="199"/>
      <c r="Q153" s="207"/>
      <c r="R153" s="278"/>
      <c r="S153" s="316"/>
      <c r="T153" s="316"/>
      <c r="U153" s="275"/>
      <c r="V153" s="278"/>
      <c r="W153" s="347"/>
      <c r="X153" s="350"/>
      <c r="Y153" s="316"/>
      <c r="Z153" s="278"/>
      <c r="AA153" s="316"/>
      <c r="AB153" s="139"/>
      <c r="AC153" s="139"/>
      <c r="AD153" s="201"/>
      <c r="AE153" s="208"/>
      <c r="AF153" s="205"/>
      <c r="AG153" s="153"/>
      <c r="AH153" s="245"/>
      <c r="AI153" s="280"/>
    </row>
    <row r="154" spans="1:35" s="78" customFormat="1" ht="66.75" customHeight="1" x14ac:dyDescent="0.2">
      <c r="A154" s="226"/>
      <c r="B154" s="227">
        <v>34</v>
      </c>
      <c r="C154" s="245" t="s">
        <v>860</v>
      </c>
      <c r="D154" s="201" t="s">
        <v>478</v>
      </c>
      <c r="E154" s="201" t="s">
        <v>481</v>
      </c>
      <c r="F154" s="201" t="s">
        <v>462</v>
      </c>
      <c r="G154" s="201" t="s">
        <v>380</v>
      </c>
      <c r="H154" s="201" t="s">
        <v>697</v>
      </c>
      <c r="I154" s="201" t="s">
        <v>424</v>
      </c>
      <c r="J154" s="201" t="s">
        <v>829</v>
      </c>
      <c r="K154" s="201" t="s">
        <v>694</v>
      </c>
      <c r="L154" s="201" t="s">
        <v>695</v>
      </c>
      <c r="M154" s="200" t="s">
        <v>868</v>
      </c>
      <c r="N154" s="247"/>
      <c r="O154" s="245" t="s">
        <v>861</v>
      </c>
      <c r="P154" s="198" t="s">
        <v>504</v>
      </c>
      <c r="Q154" s="206" t="str">
        <f>IF(AND(P154&lt;&gt;""),VLOOKUP(P154,Presentación!$B$26:$F$29,2,FALSE),"")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154" s="245" t="s">
        <v>426</v>
      </c>
      <c r="S154" s="201" t="s">
        <v>427</v>
      </c>
      <c r="T154" s="201" t="s">
        <v>403</v>
      </c>
      <c r="U154" s="248">
        <v>0</v>
      </c>
      <c r="V154" s="245" t="s">
        <v>428</v>
      </c>
      <c r="W154" s="345" t="s">
        <v>388</v>
      </c>
      <c r="X154" s="265" t="s">
        <v>1141</v>
      </c>
      <c r="Y154" s="201" t="s">
        <v>403</v>
      </c>
      <c r="Z154" s="207" t="s">
        <v>1221</v>
      </c>
      <c r="AA154" s="199">
        <v>428</v>
      </c>
      <c r="AB154" s="156" t="s">
        <v>1105</v>
      </c>
      <c r="AC154" s="156" t="s">
        <v>900</v>
      </c>
      <c r="AD154" s="199">
        <v>428</v>
      </c>
      <c r="AE154" s="218" t="s">
        <v>1364</v>
      </c>
      <c r="AF154" s="222">
        <v>0</v>
      </c>
      <c r="AG154" s="154" t="s">
        <v>1316</v>
      </c>
      <c r="AH154" s="207" t="s">
        <v>1365</v>
      </c>
      <c r="AI154" s="224" t="s">
        <v>1363</v>
      </c>
    </row>
    <row r="155" spans="1:35" s="78" customFormat="1" ht="66.75" customHeight="1" x14ac:dyDescent="0.2">
      <c r="A155" s="226"/>
      <c r="B155" s="228"/>
      <c r="C155" s="245"/>
      <c r="D155" s="201"/>
      <c r="E155" s="201"/>
      <c r="F155" s="201"/>
      <c r="G155" s="201"/>
      <c r="H155" s="201"/>
      <c r="I155" s="201"/>
      <c r="J155" s="201"/>
      <c r="K155" s="201"/>
      <c r="L155" s="201"/>
      <c r="M155" s="242"/>
      <c r="N155" s="247"/>
      <c r="O155" s="245"/>
      <c r="P155" s="199"/>
      <c r="Q155" s="207"/>
      <c r="R155" s="245"/>
      <c r="S155" s="201"/>
      <c r="T155" s="201"/>
      <c r="U155" s="248"/>
      <c r="V155" s="245"/>
      <c r="W155" s="346"/>
      <c r="X155" s="265"/>
      <c r="Y155" s="201"/>
      <c r="Z155" s="207"/>
      <c r="AA155" s="199"/>
      <c r="AB155" s="128"/>
      <c r="AC155" s="128"/>
      <c r="AD155" s="199"/>
      <c r="AE155" s="207"/>
      <c r="AF155" s="204"/>
      <c r="AG155" s="151" t="s">
        <v>1315</v>
      </c>
      <c r="AH155" s="207"/>
      <c r="AI155" s="224"/>
    </row>
    <row r="156" spans="1:35" s="78" customFormat="1" ht="66.75" customHeight="1" x14ac:dyDescent="0.2">
      <c r="A156" s="226"/>
      <c r="B156" s="228"/>
      <c r="C156" s="245"/>
      <c r="D156" s="201"/>
      <c r="E156" s="201"/>
      <c r="F156" s="201"/>
      <c r="G156" s="201"/>
      <c r="H156" s="201"/>
      <c r="I156" s="201"/>
      <c r="J156" s="201"/>
      <c r="K156" s="201"/>
      <c r="L156" s="201"/>
      <c r="M156" s="242"/>
      <c r="N156" s="247"/>
      <c r="O156" s="245"/>
      <c r="P156" s="199"/>
      <c r="Q156" s="207"/>
      <c r="R156" s="245"/>
      <c r="S156" s="201"/>
      <c r="T156" s="201"/>
      <c r="U156" s="248"/>
      <c r="V156" s="245"/>
      <c r="W156" s="346"/>
      <c r="X156" s="265"/>
      <c r="Y156" s="201"/>
      <c r="Z156" s="207"/>
      <c r="AA156" s="199"/>
      <c r="AB156" s="128"/>
      <c r="AC156" s="128"/>
      <c r="AD156" s="199"/>
      <c r="AE156" s="207"/>
      <c r="AF156" s="204"/>
      <c r="AG156" s="151"/>
      <c r="AH156" s="207"/>
      <c r="AI156" s="224"/>
    </row>
    <row r="157" spans="1:35" s="78" customFormat="1" ht="66.75" customHeight="1" x14ac:dyDescent="0.2">
      <c r="A157" s="226"/>
      <c r="B157" s="228"/>
      <c r="C157" s="245"/>
      <c r="D157" s="201"/>
      <c r="E157" s="201"/>
      <c r="F157" s="201"/>
      <c r="G157" s="201"/>
      <c r="H157" s="201"/>
      <c r="I157" s="201"/>
      <c r="J157" s="201"/>
      <c r="K157" s="201"/>
      <c r="L157" s="201"/>
      <c r="M157" s="198"/>
      <c r="N157" s="247"/>
      <c r="O157" s="245"/>
      <c r="P157" s="199"/>
      <c r="Q157" s="207"/>
      <c r="R157" s="245"/>
      <c r="S157" s="201"/>
      <c r="T157" s="201"/>
      <c r="U157" s="248"/>
      <c r="V157" s="245"/>
      <c r="W157" s="347"/>
      <c r="X157" s="265"/>
      <c r="Y157" s="201"/>
      <c r="Z157" s="207"/>
      <c r="AA157" s="199"/>
      <c r="AB157" s="128"/>
      <c r="AC157" s="128"/>
      <c r="AD157" s="199"/>
      <c r="AE157" s="208"/>
      <c r="AF157" s="205"/>
      <c r="AG157" s="153"/>
      <c r="AH157" s="207"/>
      <c r="AI157" s="224"/>
    </row>
    <row r="158" spans="1:35" s="70" customFormat="1" ht="128.25" customHeight="1" x14ac:dyDescent="0.2">
      <c r="A158" s="226"/>
      <c r="B158" s="227">
        <v>35</v>
      </c>
      <c r="C158" s="245" t="s">
        <v>830</v>
      </c>
      <c r="D158" s="202" t="s">
        <v>698</v>
      </c>
      <c r="E158" s="201" t="s">
        <v>481</v>
      </c>
      <c r="F158" s="201" t="s">
        <v>429</v>
      </c>
      <c r="G158" s="201" t="s">
        <v>430</v>
      </c>
      <c r="H158" s="201" t="s">
        <v>699</v>
      </c>
      <c r="I158" s="201" t="s">
        <v>700</v>
      </c>
      <c r="J158" s="201" t="s">
        <v>432</v>
      </c>
      <c r="K158" s="201" t="s">
        <v>701</v>
      </c>
      <c r="L158" s="201" t="s">
        <v>434</v>
      </c>
      <c r="M158" s="200" t="s">
        <v>868</v>
      </c>
      <c r="N158" s="247">
        <v>50</v>
      </c>
      <c r="O158" s="201" t="s">
        <v>410</v>
      </c>
      <c r="P158" s="198" t="s">
        <v>504</v>
      </c>
      <c r="Q158" s="206" t="str">
        <f>IF(AND(P158&lt;&gt;""),VLOOKUP(P158,Presentación!$B$26:$F$29,2,FALSE),"")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158" s="245" t="s">
        <v>831</v>
      </c>
      <c r="S158" s="201" t="s">
        <v>411</v>
      </c>
      <c r="T158" s="201" t="s">
        <v>983</v>
      </c>
      <c r="U158" s="248">
        <v>0</v>
      </c>
      <c r="V158" s="245" t="s">
        <v>832</v>
      </c>
      <c r="W158" s="210" t="s">
        <v>872</v>
      </c>
      <c r="X158" s="348" t="s">
        <v>982</v>
      </c>
      <c r="Y158" s="234" t="s">
        <v>983</v>
      </c>
      <c r="Z158" s="276" t="s">
        <v>984</v>
      </c>
      <c r="AA158" s="202">
        <v>1</v>
      </c>
      <c r="AB158" s="139" t="s">
        <v>989</v>
      </c>
      <c r="AC158" s="139" t="s">
        <v>757</v>
      </c>
      <c r="AD158" s="201">
        <v>1</v>
      </c>
      <c r="AE158" s="245" t="s">
        <v>1222</v>
      </c>
      <c r="AF158" s="248">
        <v>0</v>
      </c>
      <c r="AG158" s="130" t="s">
        <v>990</v>
      </c>
      <c r="AH158" s="245" t="s">
        <v>1223</v>
      </c>
      <c r="AI158" s="280" t="s">
        <v>896</v>
      </c>
    </row>
    <row r="159" spans="1:35" s="70" customFormat="1" ht="128.25" customHeight="1" x14ac:dyDescent="0.2">
      <c r="A159" s="226"/>
      <c r="B159" s="228"/>
      <c r="C159" s="245"/>
      <c r="D159" s="315"/>
      <c r="E159" s="201"/>
      <c r="F159" s="201"/>
      <c r="G159" s="201"/>
      <c r="H159" s="201"/>
      <c r="I159" s="201"/>
      <c r="J159" s="201"/>
      <c r="K159" s="201"/>
      <c r="L159" s="201"/>
      <c r="M159" s="242"/>
      <c r="N159" s="247"/>
      <c r="O159" s="201"/>
      <c r="P159" s="199"/>
      <c r="Q159" s="207"/>
      <c r="R159" s="245"/>
      <c r="S159" s="201"/>
      <c r="T159" s="201"/>
      <c r="U159" s="248"/>
      <c r="V159" s="245"/>
      <c r="W159" s="210"/>
      <c r="X159" s="349"/>
      <c r="Y159" s="355"/>
      <c r="Z159" s="277"/>
      <c r="AA159" s="315"/>
      <c r="AB159" s="139"/>
      <c r="AC159" s="139"/>
      <c r="AD159" s="201"/>
      <c r="AE159" s="245"/>
      <c r="AF159" s="248"/>
      <c r="AG159" s="130" t="s">
        <v>991</v>
      </c>
      <c r="AH159" s="245"/>
      <c r="AI159" s="280"/>
    </row>
    <row r="160" spans="1:35" s="70" customFormat="1" ht="128.25" customHeight="1" x14ac:dyDescent="0.2">
      <c r="A160" s="226"/>
      <c r="B160" s="228"/>
      <c r="C160" s="245"/>
      <c r="D160" s="315"/>
      <c r="E160" s="201"/>
      <c r="F160" s="201"/>
      <c r="G160" s="201"/>
      <c r="H160" s="201"/>
      <c r="I160" s="201"/>
      <c r="J160" s="201"/>
      <c r="K160" s="201"/>
      <c r="L160" s="201"/>
      <c r="M160" s="242"/>
      <c r="N160" s="247"/>
      <c r="O160" s="201"/>
      <c r="P160" s="199"/>
      <c r="Q160" s="207"/>
      <c r="R160" s="245"/>
      <c r="S160" s="201"/>
      <c r="T160" s="201"/>
      <c r="U160" s="248"/>
      <c r="V160" s="245"/>
      <c r="W160" s="210"/>
      <c r="X160" s="349"/>
      <c r="Y160" s="355"/>
      <c r="Z160" s="277"/>
      <c r="AA160" s="315"/>
      <c r="AB160" s="139"/>
      <c r="AC160" s="139"/>
      <c r="AD160" s="201"/>
      <c r="AE160" s="245"/>
      <c r="AF160" s="248"/>
      <c r="AG160" s="111"/>
      <c r="AH160" s="245"/>
      <c r="AI160" s="280"/>
    </row>
    <row r="161" spans="1:35" s="70" customFormat="1" ht="128.25" customHeight="1" x14ac:dyDescent="0.2">
      <c r="A161" s="226"/>
      <c r="B161" s="228"/>
      <c r="C161" s="245"/>
      <c r="D161" s="316"/>
      <c r="E161" s="201"/>
      <c r="F161" s="201"/>
      <c r="G161" s="201"/>
      <c r="H161" s="201"/>
      <c r="I161" s="201"/>
      <c r="J161" s="201"/>
      <c r="K161" s="201"/>
      <c r="L161" s="201"/>
      <c r="M161" s="198"/>
      <c r="N161" s="247"/>
      <c r="O161" s="201"/>
      <c r="P161" s="199"/>
      <c r="Q161" s="207"/>
      <c r="R161" s="245"/>
      <c r="S161" s="201"/>
      <c r="T161" s="201"/>
      <c r="U161" s="248"/>
      <c r="V161" s="245"/>
      <c r="W161" s="210"/>
      <c r="X161" s="350"/>
      <c r="Y161" s="356"/>
      <c r="Z161" s="278"/>
      <c r="AA161" s="316"/>
      <c r="AB161" s="139"/>
      <c r="AC161" s="139"/>
      <c r="AD161" s="201"/>
      <c r="AE161" s="245"/>
      <c r="AF161" s="248"/>
      <c r="AG161" s="136"/>
      <c r="AH161" s="245"/>
      <c r="AI161" s="333"/>
    </row>
    <row r="162" spans="1:35" s="78" customFormat="1" ht="53.25" customHeight="1" x14ac:dyDescent="0.2">
      <c r="A162" s="226"/>
      <c r="B162" s="227">
        <v>36</v>
      </c>
      <c r="C162" s="207" t="s">
        <v>833</v>
      </c>
      <c r="D162" s="199" t="s">
        <v>478</v>
      </c>
      <c r="E162" s="199" t="s">
        <v>481</v>
      </c>
      <c r="F162" s="199" t="s">
        <v>462</v>
      </c>
      <c r="G162" s="199" t="s">
        <v>703</v>
      </c>
      <c r="H162" s="199" t="s">
        <v>834</v>
      </c>
      <c r="I162" s="199" t="s">
        <v>704</v>
      </c>
      <c r="J162" s="199" t="s">
        <v>704</v>
      </c>
      <c r="K162" s="199" t="s">
        <v>405</v>
      </c>
      <c r="L162" s="199" t="s">
        <v>705</v>
      </c>
      <c r="M162" s="200" t="s">
        <v>870</v>
      </c>
      <c r="N162" s="220">
        <v>2</v>
      </c>
      <c r="O162" s="199" t="s">
        <v>706</v>
      </c>
      <c r="P162" s="198" t="s">
        <v>504</v>
      </c>
      <c r="Q162" s="206" t="str">
        <f>IF(AND(P162&lt;&gt;""),VLOOKUP(P162,Presentación!$B$26:$F$29,2,FALSE),"")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162" s="245" t="s">
        <v>880</v>
      </c>
      <c r="S162" s="199" t="s">
        <v>411</v>
      </c>
      <c r="T162" s="199" t="s">
        <v>835</v>
      </c>
      <c r="U162" s="204">
        <v>0</v>
      </c>
      <c r="V162" s="207" t="s">
        <v>412</v>
      </c>
      <c r="W162" s="210" t="s">
        <v>388</v>
      </c>
      <c r="X162" s="228" t="s">
        <v>1319</v>
      </c>
      <c r="Y162" s="234" t="s">
        <v>983</v>
      </c>
      <c r="Z162" s="391" t="s">
        <v>1366</v>
      </c>
      <c r="AA162" s="199">
        <v>89</v>
      </c>
      <c r="AB162" s="156" t="s">
        <v>1105</v>
      </c>
      <c r="AC162" s="156" t="s">
        <v>1320</v>
      </c>
      <c r="AD162" s="199">
        <v>89</v>
      </c>
      <c r="AE162" s="207" t="s">
        <v>1367</v>
      </c>
      <c r="AF162" s="204">
        <v>0</v>
      </c>
      <c r="AG162" s="151" t="s">
        <v>998</v>
      </c>
      <c r="AH162" s="207" t="s">
        <v>1310</v>
      </c>
      <c r="AI162" s="224" t="s">
        <v>1368</v>
      </c>
    </row>
    <row r="163" spans="1:35" s="78" customFormat="1" ht="53.25" customHeight="1" x14ac:dyDescent="0.2">
      <c r="A163" s="226"/>
      <c r="B163" s="228"/>
      <c r="C163" s="207"/>
      <c r="D163" s="199"/>
      <c r="E163" s="199"/>
      <c r="F163" s="199"/>
      <c r="G163" s="199"/>
      <c r="H163" s="199"/>
      <c r="I163" s="199"/>
      <c r="J163" s="199"/>
      <c r="K163" s="199"/>
      <c r="L163" s="199"/>
      <c r="M163" s="242"/>
      <c r="N163" s="220"/>
      <c r="O163" s="199"/>
      <c r="P163" s="199"/>
      <c r="Q163" s="207"/>
      <c r="R163" s="245"/>
      <c r="S163" s="199"/>
      <c r="T163" s="199"/>
      <c r="U163" s="204"/>
      <c r="V163" s="207"/>
      <c r="W163" s="210"/>
      <c r="X163" s="228"/>
      <c r="Y163" s="355"/>
      <c r="Z163" s="391"/>
      <c r="AA163" s="199"/>
      <c r="AB163" s="156"/>
      <c r="AC163" s="156"/>
      <c r="AD163" s="199"/>
      <c r="AE163" s="207"/>
      <c r="AF163" s="204"/>
      <c r="AG163" s="151" t="s">
        <v>999</v>
      </c>
      <c r="AH163" s="207"/>
      <c r="AI163" s="224"/>
    </row>
    <row r="164" spans="1:35" s="78" customFormat="1" ht="78" customHeight="1" x14ac:dyDescent="0.2">
      <c r="A164" s="226"/>
      <c r="B164" s="228"/>
      <c r="C164" s="207" t="s">
        <v>702</v>
      </c>
      <c r="D164" s="199"/>
      <c r="E164" s="199"/>
      <c r="F164" s="199"/>
      <c r="G164" s="199" t="s">
        <v>380</v>
      </c>
      <c r="H164" s="199"/>
      <c r="I164" s="199" t="s">
        <v>374</v>
      </c>
      <c r="J164" s="199"/>
      <c r="K164" s="199" t="s">
        <v>378</v>
      </c>
      <c r="L164" s="199"/>
      <c r="M164" s="242"/>
      <c r="N164" s="220"/>
      <c r="O164" s="199"/>
      <c r="P164" s="199"/>
      <c r="Q164" s="207"/>
      <c r="R164" s="245"/>
      <c r="S164" s="199"/>
      <c r="T164" s="199"/>
      <c r="U164" s="204"/>
      <c r="V164" s="207"/>
      <c r="W164" s="210"/>
      <c r="X164" s="228"/>
      <c r="Y164" s="355"/>
      <c r="Z164" s="391"/>
      <c r="AA164" s="199"/>
      <c r="AB164" s="156"/>
      <c r="AC164" s="156"/>
      <c r="AD164" s="199"/>
      <c r="AE164" s="207"/>
      <c r="AF164" s="204"/>
      <c r="AG164" s="151" t="s">
        <v>1000</v>
      </c>
      <c r="AH164" s="207"/>
      <c r="AI164" s="224"/>
    </row>
    <row r="165" spans="1:35" s="78" customFormat="1" ht="53.25" customHeight="1" x14ac:dyDescent="0.2">
      <c r="A165" s="226"/>
      <c r="B165" s="228"/>
      <c r="C165" s="207"/>
      <c r="D165" s="199"/>
      <c r="E165" s="199"/>
      <c r="F165" s="199"/>
      <c r="G165" s="199" t="s">
        <v>380</v>
      </c>
      <c r="H165" s="199"/>
      <c r="I165" s="199" t="s">
        <v>374</v>
      </c>
      <c r="J165" s="199"/>
      <c r="K165" s="199" t="s">
        <v>378</v>
      </c>
      <c r="L165" s="199"/>
      <c r="M165" s="198"/>
      <c r="N165" s="220"/>
      <c r="O165" s="199"/>
      <c r="P165" s="199"/>
      <c r="Q165" s="207"/>
      <c r="R165" s="245"/>
      <c r="S165" s="199"/>
      <c r="T165" s="199"/>
      <c r="U165" s="204"/>
      <c r="V165" s="207"/>
      <c r="W165" s="210"/>
      <c r="X165" s="228"/>
      <c r="Y165" s="356"/>
      <c r="Z165" s="391"/>
      <c r="AA165" s="199"/>
      <c r="AB165" s="156"/>
      <c r="AC165" s="156"/>
      <c r="AD165" s="199"/>
      <c r="AE165" s="207"/>
      <c r="AF165" s="204"/>
      <c r="AG165" s="151"/>
      <c r="AH165" s="207"/>
      <c r="AI165" s="224"/>
    </row>
    <row r="166" spans="1:35" s="78" customFormat="1" ht="58.5" customHeight="1" x14ac:dyDescent="0.2">
      <c r="A166" s="226"/>
      <c r="B166" s="227">
        <v>37</v>
      </c>
      <c r="C166" s="207" t="s">
        <v>707</v>
      </c>
      <c r="D166" s="199" t="s">
        <v>478</v>
      </c>
      <c r="E166" s="199" t="s">
        <v>481</v>
      </c>
      <c r="F166" s="199" t="s">
        <v>462</v>
      </c>
      <c r="G166" s="199" t="s">
        <v>703</v>
      </c>
      <c r="H166" s="199" t="s">
        <v>834</v>
      </c>
      <c r="I166" s="199" t="s">
        <v>708</v>
      </c>
      <c r="J166" s="199" t="s">
        <v>709</v>
      </c>
      <c r="K166" s="199" t="s">
        <v>694</v>
      </c>
      <c r="L166" s="199" t="s">
        <v>710</v>
      </c>
      <c r="M166" s="200" t="s">
        <v>869</v>
      </c>
      <c r="N166" s="220">
        <v>182</v>
      </c>
      <c r="O166" s="207" t="s">
        <v>711</v>
      </c>
      <c r="P166" s="198" t="s">
        <v>504</v>
      </c>
      <c r="Q166" s="206" t="str">
        <f>IF(AND(P166&lt;&gt;""),VLOOKUP(P166,Presentación!$B$26:$F$29,2,FALSE),"")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166" s="207" t="s">
        <v>426</v>
      </c>
      <c r="S166" s="199" t="s">
        <v>411</v>
      </c>
      <c r="T166" s="199" t="s">
        <v>403</v>
      </c>
      <c r="U166" s="204">
        <v>0</v>
      </c>
      <c r="V166" s="207" t="s">
        <v>712</v>
      </c>
      <c r="W166" s="210" t="s">
        <v>388</v>
      </c>
      <c r="X166" s="213" t="s">
        <v>992</v>
      </c>
      <c r="Y166" s="268" t="s">
        <v>981</v>
      </c>
      <c r="Z166" s="207" t="s">
        <v>1224</v>
      </c>
      <c r="AA166" s="199">
        <v>89</v>
      </c>
      <c r="AB166" s="128" t="s">
        <v>993</v>
      </c>
      <c r="AC166" s="128" t="s">
        <v>740</v>
      </c>
      <c r="AD166" s="199">
        <v>89</v>
      </c>
      <c r="AE166" s="207" t="s">
        <v>997</v>
      </c>
      <c r="AF166" s="204">
        <v>0</v>
      </c>
      <c r="AG166" s="130" t="s">
        <v>998</v>
      </c>
      <c r="AH166" s="207" t="s">
        <v>1225</v>
      </c>
      <c r="AI166" s="224" t="s">
        <v>1226</v>
      </c>
    </row>
    <row r="167" spans="1:35" s="78" customFormat="1" ht="58.5" customHeight="1" x14ac:dyDescent="0.2">
      <c r="A167" s="226"/>
      <c r="B167" s="228"/>
      <c r="C167" s="207"/>
      <c r="D167" s="199"/>
      <c r="E167" s="199"/>
      <c r="F167" s="199"/>
      <c r="G167" s="199"/>
      <c r="H167" s="199"/>
      <c r="I167" s="199"/>
      <c r="J167" s="199"/>
      <c r="K167" s="199"/>
      <c r="L167" s="199"/>
      <c r="M167" s="242"/>
      <c r="N167" s="220"/>
      <c r="O167" s="207"/>
      <c r="P167" s="199"/>
      <c r="Q167" s="207"/>
      <c r="R167" s="207"/>
      <c r="S167" s="199" t="s">
        <v>385</v>
      </c>
      <c r="T167" s="199"/>
      <c r="U167" s="204"/>
      <c r="V167" s="207"/>
      <c r="W167" s="210"/>
      <c r="X167" s="213"/>
      <c r="Y167" s="269"/>
      <c r="Z167" s="207"/>
      <c r="AA167" s="199"/>
      <c r="AB167" s="128" t="s">
        <v>994</v>
      </c>
      <c r="AC167" s="128" t="s">
        <v>740</v>
      </c>
      <c r="AD167" s="199"/>
      <c r="AE167" s="207"/>
      <c r="AF167" s="204"/>
      <c r="AG167" s="130" t="s">
        <v>999</v>
      </c>
      <c r="AH167" s="207"/>
      <c r="AI167" s="224"/>
    </row>
    <row r="168" spans="1:35" s="78" customFormat="1" ht="76.5" customHeight="1" x14ac:dyDescent="0.2">
      <c r="A168" s="226"/>
      <c r="B168" s="228"/>
      <c r="C168" s="207"/>
      <c r="D168" s="199"/>
      <c r="E168" s="199"/>
      <c r="F168" s="199"/>
      <c r="G168" s="199" t="s">
        <v>380</v>
      </c>
      <c r="H168" s="199"/>
      <c r="I168" s="199" t="s">
        <v>374</v>
      </c>
      <c r="J168" s="199"/>
      <c r="K168" s="199" t="s">
        <v>378</v>
      </c>
      <c r="L168" s="199"/>
      <c r="M168" s="242"/>
      <c r="N168" s="220"/>
      <c r="O168" s="207"/>
      <c r="P168" s="199"/>
      <c r="Q168" s="207"/>
      <c r="R168" s="207"/>
      <c r="S168" s="199"/>
      <c r="T168" s="199"/>
      <c r="U168" s="204"/>
      <c r="V168" s="207"/>
      <c r="W168" s="210"/>
      <c r="X168" s="213"/>
      <c r="Y168" s="269"/>
      <c r="Z168" s="207"/>
      <c r="AA168" s="199"/>
      <c r="AB168" s="128" t="s">
        <v>995</v>
      </c>
      <c r="AC168" s="128" t="s">
        <v>900</v>
      </c>
      <c r="AD168" s="199"/>
      <c r="AE168" s="207"/>
      <c r="AF168" s="204"/>
      <c r="AG168" s="130" t="s">
        <v>1000</v>
      </c>
      <c r="AH168" s="207"/>
      <c r="AI168" s="224"/>
    </row>
    <row r="169" spans="1:35" s="78" customFormat="1" ht="58.5" customHeight="1" x14ac:dyDescent="0.2">
      <c r="A169" s="226"/>
      <c r="B169" s="228"/>
      <c r="C169" s="207"/>
      <c r="D169" s="199"/>
      <c r="E169" s="199"/>
      <c r="F169" s="199"/>
      <c r="G169" s="199" t="s">
        <v>380</v>
      </c>
      <c r="H169" s="199"/>
      <c r="I169" s="199" t="s">
        <v>374</v>
      </c>
      <c r="J169" s="199"/>
      <c r="K169" s="199" t="s">
        <v>378</v>
      </c>
      <c r="L169" s="199"/>
      <c r="M169" s="198"/>
      <c r="N169" s="220"/>
      <c r="O169" s="207"/>
      <c r="P169" s="199"/>
      <c r="Q169" s="207"/>
      <c r="R169" s="207"/>
      <c r="S169" s="199" t="s">
        <v>385</v>
      </c>
      <c r="T169" s="199"/>
      <c r="U169" s="204"/>
      <c r="V169" s="207"/>
      <c r="W169" s="210"/>
      <c r="X169" s="213"/>
      <c r="Y169" s="269"/>
      <c r="Z169" s="207"/>
      <c r="AA169" s="199"/>
      <c r="AB169" s="128" t="s">
        <v>996</v>
      </c>
      <c r="AC169" s="128" t="s">
        <v>757</v>
      </c>
      <c r="AD169" s="199"/>
      <c r="AE169" s="207"/>
      <c r="AF169" s="204"/>
      <c r="AG169" s="130"/>
      <c r="AH169" s="207"/>
      <c r="AI169" s="224"/>
    </row>
    <row r="170" spans="1:35" s="78" customFormat="1" ht="68.25" customHeight="1" x14ac:dyDescent="0.2">
      <c r="A170" s="226"/>
      <c r="B170" s="227">
        <v>38</v>
      </c>
      <c r="C170" s="207" t="s">
        <v>580</v>
      </c>
      <c r="D170" s="199" t="s">
        <v>478</v>
      </c>
      <c r="E170" s="199" t="s">
        <v>481</v>
      </c>
      <c r="F170" s="199" t="s">
        <v>429</v>
      </c>
      <c r="G170" s="199" t="s">
        <v>1003</v>
      </c>
      <c r="H170" s="199" t="s">
        <v>581</v>
      </c>
      <c r="I170" s="199" t="s">
        <v>431</v>
      </c>
      <c r="J170" s="199" t="s">
        <v>432</v>
      </c>
      <c r="K170" s="199" t="s">
        <v>433</v>
      </c>
      <c r="L170" s="199" t="s">
        <v>434</v>
      </c>
      <c r="M170" s="200" t="s">
        <v>870</v>
      </c>
      <c r="N170" s="220">
        <v>15</v>
      </c>
      <c r="O170" s="199" t="s">
        <v>410</v>
      </c>
      <c r="P170" s="198" t="s">
        <v>504</v>
      </c>
      <c r="Q170" s="206" t="str">
        <f>IF(AND(P170&lt;&gt;""),VLOOKUP(P170,Presentación!$B$26:$F$29,2,FALSE),"")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170" s="207" t="s">
        <v>582</v>
      </c>
      <c r="S170" s="199" t="s">
        <v>411</v>
      </c>
      <c r="T170" s="199" t="s">
        <v>583</v>
      </c>
      <c r="U170" s="204">
        <v>0</v>
      </c>
      <c r="V170" s="207" t="s">
        <v>584</v>
      </c>
      <c r="W170" s="210" t="s">
        <v>872</v>
      </c>
      <c r="X170" s="213" t="s">
        <v>1321</v>
      </c>
      <c r="Y170" s="216" t="s">
        <v>583</v>
      </c>
      <c r="Z170" s="207" t="s">
        <v>1001</v>
      </c>
      <c r="AA170" s="199">
        <v>15</v>
      </c>
      <c r="AB170" s="128" t="s">
        <v>1002</v>
      </c>
      <c r="AC170" s="128"/>
      <c r="AD170" s="199">
        <v>15</v>
      </c>
      <c r="AE170" s="207" t="s">
        <v>1004</v>
      </c>
      <c r="AF170" s="204">
        <v>0</v>
      </c>
      <c r="AG170" s="130" t="s">
        <v>1005</v>
      </c>
      <c r="AH170" s="207" t="s">
        <v>1008</v>
      </c>
      <c r="AI170" s="224" t="s">
        <v>1009</v>
      </c>
    </row>
    <row r="171" spans="1:35" s="78" customFormat="1" ht="68.25" customHeight="1" x14ac:dyDescent="0.2">
      <c r="A171" s="226"/>
      <c r="B171" s="228"/>
      <c r="C171" s="207"/>
      <c r="D171" s="199"/>
      <c r="E171" s="199"/>
      <c r="F171" s="199"/>
      <c r="G171" s="199"/>
      <c r="H171" s="199"/>
      <c r="I171" s="199"/>
      <c r="J171" s="199"/>
      <c r="K171" s="199"/>
      <c r="L171" s="199"/>
      <c r="M171" s="242"/>
      <c r="N171" s="220"/>
      <c r="O171" s="199"/>
      <c r="P171" s="199"/>
      <c r="Q171" s="207"/>
      <c r="R171" s="207"/>
      <c r="S171" s="199"/>
      <c r="T171" s="199"/>
      <c r="U171" s="204"/>
      <c r="V171" s="207"/>
      <c r="W171" s="210"/>
      <c r="X171" s="213"/>
      <c r="Y171" s="216"/>
      <c r="Z171" s="207"/>
      <c r="AA171" s="199"/>
      <c r="AB171" s="128"/>
      <c r="AC171" s="128"/>
      <c r="AD171" s="199"/>
      <c r="AE171" s="207"/>
      <c r="AF171" s="204"/>
      <c r="AG171" s="130" t="s">
        <v>1006</v>
      </c>
      <c r="AH171" s="207"/>
      <c r="AI171" s="224"/>
    </row>
    <row r="172" spans="1:35" s="78" customFormat="1" ht="68.25" customHeight="1" x14ac:dyDescent="0.2">
      <c r="A172" s="226"/>
      <c r="B172" s="228"/>
      <c r="C172" s="207"/>
      <c r="D172" s="199"/>
      <c r="E172" s="199"/>
      <c r="F172" s="199"/>
      <c r="G172" s="199"/>
      <c r="H172" s="199"/>
      <c r="I172" s="199"/>
      <c r="J172" s="199"/>
      <c r="K172" s="199"/>
      <c r="L172" s="199"/>
      <c r="M172" s="242"/>
      <c r="N172" s="220"/>
      <c r="O172" s="199"/>
      <c r="P172" s="199"/>
      <c r="Q172" s="207"/>
      <c r="R172" s="207"/>
      <c r="S172" s="199"/>
      <c r="T172" s="199"/>
      <c r="U172" s="204"/>
      <c r="V172" s="207"/>
      <c r="W172" s="210"/>
      <c r="X172" s="213"/>
      <c r="Y172" s="216"/>
      <c r="Z172" s="207"/>
      <c r="AA172" s="199"/>
      <c r="AB172" s="128"/>
      <c r="AC172" s="128"/>
      <c r="AD172" s="199"/>
      <c r="AE172" s="207"/>
      <c r="AF172" s="204"/>
      <c r="AG172" s="130" t="s">
        <v>1007</v>
      </c>
      <c r="AH172" s="207"/>
      <c r="AI172" s="224"/>
    </row>
    <row r="173" spans="1:35" s="78" customFormat="1" ht="68.25" customHeight="1" thickBot="1" x14ac:dyDescent="0.25">
      <c r="A173" s="263"/>
      <c r="B173" s="241"/>
      <c r="C173" s="250"/>
      <c r="D173" s="244"/>
      <c r="E173" s="244"/>
      <c r="F173" s="244"/>
      <c r="G173" s="244"/>
      <c r="H173" s="244"/>
      <c r="I173" s="244"/>
      <c r="J173" s="244"/>
      <c r="K173" s="244"/>
      <c r="L173" s="244"/>
      <c r="M173" s="249"/>
      <c r="N173" s="251"/>
      <c r="O173" s="244"/>
      <c r="P173" s="244"/>
      <c r="Q173" s="250"/>
      <c r="R173" s="250"/>
      <c r="S173" s="244"/>
      <c r="T173" s="244"/>
      <c r="U173" s="252"/>
      <c r="V173" s="250"/>
      <c r="W173" s="253"/>
      <c r="X173" s="254"/>
      <c r="Y173" s="351"/>
      <c r="Z173" s="250"/>
      <c r="AA173" s="244"/>
      <c r="AB173" s="132"/>
      <c r="AC173" s="132"/>
      <c r="AD173" s="244"/>
      <c r="AE173" s="250"/>
      <c r="AF173" s="252"/>
      <c r="AG173" s="143"/>
      <c r="AH173" s="250"/>
      <c r="AI173" s="224"/>
    </row>
    <row r="174" spans="1:35" s="79" customFormat="1" ht="91.5" customHeight="1" x14ac:dyDescent="0.2">
      <c r="A174" s="226" t="s">
        <v>585</v>
      </c>
      <c r="B174" s="227">
        <v>39</v>
      </c>
      <c r="C174" s="206" t="s">
        <v>836</v>
      </c>
      <c r="D174" s="198" t="s">
        <v>477</v>
      </c>
      <c r="E174" s="198" t="s">
        <v>481</v>
      </c>
      <c r="F174" s="198" t="s">
        <v>436</v>
      </c>
      <c r="G174" s="198" t="s">
        <v>441</v>
      </c>
      <c r="H174" s="198" t="s">
        <v>713</v>
      </c>
      <c r="I174" s="198" t="s">
        <v>424</v>
      </c>
      <c r="J174" s="198" t="s">
        <v>375</v>
      </c>
      <c r="K174" s="198" t="s">
        <v>694</v>
      </c>
      <c r="L174" s="198" t="s">
        <v>714</v>
      </c>
      <c r="M174" s="242" t="s">
        <v>873</v>
      </c>
      <c r="N174" s="231" t="s">
        <v>715</v>
      </c>
      <c r="O174" s="206" t="s">
        <v>837</v>
      </c>
      <c r="P174" s="198" t="s">
        <v>504</v>
      </c>
      <c r="Q174" s="206" t="str">
        <f>IF(AND(P174&lt;&gt;""),VLOOKUP(P174,Presentación!$B$26:$F$29,2,FALSE),"")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174" s="206" t="s">
        <v>716</v>
      </c>
      <c r="S174" s="198" t="s">
        <v>411</v>
      </c>
      <c r="T174" s="198" t="s">
        <v>403</v>
      </c>
      <c r="U174" s="203">
        <v>0</v>
      </c>
      <c r="V174" s="206" t="s">
        <v>717</v>
      </c>
      <c r="W174" s="209" t="s">
        <v>437</v>
      </c>
      <c r="X174" s="284" t="s">
        <v>1184</v>
      </c>
      <c r="Y174" s="207" t="s">
        <v>1185</v>
      </c>
      <c r="Z174" s="206" t="s">
        <v>1186</v>
      </c>
      <c r="AA174" s="198">
        <v>4</v>
      </c>
      <c r="AB174" s="127" t="s">
        <v>1187</v>
      </c>
      <c r="AC174" s="127" t="s">
        <v>948</v>
      </c>
      <c r="AD174" s="198">
        <v>40</v>
      </c>
      <c r="AE174" s="206" t="s">
        <v>1188</v>
      </c>
      <c r="AF174" s="203">
        <v>0</v>
      </c>
      <c r="AG174" s="129" t="s">
        <v>1227</v>
      </c>
      <c r="AH174" s="206" t="s">
        <v>1189</v>
      </c>
      <c r="AI174" s="282" t="s">
        <v>1190</v>
      </c>
    </row>
    <row r="175" spans="1:35" s="79" customFormat="1" ht="57" customHeight="1" x14ac:dyDescent="0.2">
      <c r="A175" s="226"/>
      <c r="B175" s="228"/>
      <c r="C175" s="207"/>
      <c r="D175" s="199"/>
      <c r="E175" s="199"/>
      <c r="F175" s="199"/>
      <c r="G175" s="199"/>
      <c r="H175" s="199"/>
      <c r="I175" s="199"/>
      <c r="J175" s="199"/>
      <c r="K175" s="199"/>
      <c r="L175" s="199"/>
      <c r="M175" s="242"/>
      <c r="N175" s="220"/>
      <c r="O175" s="207"/>
      <c r="P175" s="199"/>
      <c r="Q175" s="207"/>
      <c r="R175" s="207"/>
      <c r="S175" s="199"/>
      <c r="T175" s="199"/>
      <c r="U175" s="204"/>
      <c r="V175" s="207"/>
      <c r="W175" s="210"/>
      <c r="X175" s="213"/>
      <c r="Y175" s="207"/>
      <c r="Z175" s="207"/>
      <c r="AA175" s="199"/>
      <c r="AB175" s="128" t="s">
        <v>1191</v>
      </c>
      <c r="AC175" s="128" t="s">
        <v>740</v>
      </c>
      <c r="AD175" s="199"/>
      <c r="AE175" s="207"/>
      <c r="AF175" s="204"/>
      <c r="AG175" s="130" t="s">
        <v>1192</v>
      </c>
      <c r="AH175" s="207"/>
      <c r="AI175" s="224"/>
    </row>
    <row r="176" spans="1:35" s="79" customFormat="1" ht="57" customHeight="1" x14ac:dyDescent="0.2">
      <c r="A176" s="226"/>
      <c r="B176" s="228"/>
      <c r="C176" s="207"/>
      <c r="D176" s="199"/>
      <c r="E176" s="199"/>
      <c r="F176" s="199"/>
      <c r="G176" s="199"/>
      <c r="H176" s="199"/>
      <c r="I176" s="199"/>
      <c r="J176" s="199"/>
      <c r="K176" s="199"/>
      <c r="L176" s="199"/>
      <c r="M176" s="242"/>
      <c r="N176" s="220"/>
      <c r="O176" s="207"/>
      <c r="P176" s="199"/>
      <c r="Q176" s="207"/>
      <c r="R176" s="207"/>
      <c r="S176" s="199"/>
      <c r="T176" s="199"/>
      <c r="U176" s="204"/>
      <c r="V176" s="207"/>
      <c r="W176" s="210"/>
      <c r="X176" s="213"/>
      <c r="Y176" s="207"/>
      <c r="Z176" s="207"/>
      <c r="AA176" s="199"/>
      <c r="AB176" s="128"/>
      <c r="AC176" s="128"/>
      <c r="AD176" s="199"/>
      <c r="AE176" s="207"/>
      <c r="AF176" s="204"/>
      <c r="AG176" s="130" t="s">
        <v>1193</v>
      </c>
      <c r="AH176" s="207"/>
      <c r="AI176" s="224"/>
    </row>
    <row r="177" spans="1:35" s="79" customFormat="1" ht="57" customHeight="1" x14ac:dyDescent="0.2">
      <c r="A177" s="226"/>
      <c r="B177" s="228"/>
      <c r="C177" s="207"/>
      <c r="D177" s="199"/>
      <c r="E177" s="199"/>
      <c r="F177" s="199"/>
      <c r="G177" s="199"/>
      <c r="H177" s="199"/>
      <c r="I177" s="199"/>
      <c r="J177" s="199"/>
      <c r="K177" s="199"/>
      <c r="L177" s="199"/>
      <c r="M177" s="198"/>
      <c r="N177" s="220"/>
      <c r="O177" s="207"/>
      <c r="P177" s="199"/>
      <c r="Q177" s="207"/>
      <c r="R177" s="207"/>
      <c r="S177" s="199"/>
      <c r="T177" s="199"/>
      <c r="U177" s="204"/>
      <c r="V177" s="207"/>
      <c r="W177" s="210"/>
      <c r="X177" s="213"/>
      <c r="Y177" s="207"/>
      <c r="Z177" s="207"/>
      <c r="AA177" s="199"/>
      <c r="AB177" s="128"/>
      <c r="AC177" s="128"/>
      <c r="AD177" s="199"/>
      <c r="AE177" s="207"/>
      <c r="AF177" s="204"/>
      <c r="AG177" s="130"/>
      <c r="AH177" s="207"/>
      <c r="AI177" s="224"/>
    </row>
    <row r="178" spans="1:35" s="79" customFormat="1" ht="82.5" customHeight="1" x14ac:dyDescent="0.2">
      <c r="A178" s="226"/>
      <c r="B178" s="227">
        <v>40</v>
      </c>
      <c r="C178" s="243" t="s">
        <v>718</v>
      </c>
      <c r="D178" s="199" t="s">
        <v>478</v>
      </c>
      <c r="E178" s="199" t="s">
        <v>481</v>
      </c>
      <c r="F178" s="199" t="s">
        <v>436</v>
      </c>
      <c r="G178" s="199" t="s">
        <v>441</v>
      </c>
      <c r="H178" s="199" t="s">
        <v>713</v>
      </c>
      <c r="I178" s="199" t="s">
        <v>465</v>
      </c>
      <c r="J178" s="199" t="s">
        <v>438</v>
      </c>
      <c r="K178" s="199" t="s">
        <v>439</v>
      </c>
      <c r="L178" s="199" t="s">
        <v>838</v>
      </c>
      <c r="M178" s="200" t="s">
        <v>874</v>
      </c>
      <c r="N178" s="220" t="s">
        <v>719</v>
      </c>
      <c r="O178" s="207" t="s">
        <v>839</v>
      </c>
      <c r="P178" s="198" t="s">
        <v>504</v>
      </c>
      <c r="Q178" s="206" t="str">
        <f>IF(AND(P178&lt;&gt;""),VLOOKUP(P178,[3]Presentación!$B$26:$F$29,2,FALSE),"")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178" s="207" t="s">
        <v>720</v>
      </c>
      <c r="S178" s="199" t="s">
        <v>411</v>
      </c>
      <c r="T178" s="199" t="s">
        <v>721</v>
      </c>
      <c r="U178" s="204">
        <v>0</v>
      </c>
      <c r="V178" s="207" t="s">
        <v>722</v>
      </c>
      <c r="W178" s="210" t="s">
        <v>388</v>
      </c>
      <c r="X178" s="213" t="s">
        <v>1179</v>
      </c>
      <c r="Y178" s="216">
        <v>0.8</v>
      </c>
      <c r="Z178" s="207" t="s">
        <v>1228</v>
      </c>
      <c r="AA178" s="199">
        <v>206</v>
      </c>
      <c r="AB178" s="128" t="s">
        <v>438</v>
      </c>
      <c r="AC178" s="128" t="s">
        <v>740</v>
      </c>
      <c r="AD178" s="199">
        <v>184</v>
      </c>
      <c r="AE178" s="207" t="s">
        <v>1180</v>
      </c>
      <c r="AF178" s="204" t="s">
        <v>1183</v>
      </c>
      <c r="AG178" s="130"/>
      <c r="AH178" s="207" t="s">
        <v>1229</v>
      </c>
      <c r="AI178" s="224" t="s">
        <v>1230</v>
      </c>
    </row>
    <row r="179" spans="1:35" s="79" customFormat="1" ht="57" customHeight="1" x14ac:dyDescent="0.2">
      <c r="A179" s="226"/>
      <c r="B179" s="228"/>
      <c r="C179" s="243"/>
      <c r="D179" s="199"/>
      <c r="E179" s="199"/>
      <c r="F179" s="199"/>
      <c r="G179" s="199"/>
      <c r="H179" s="199"/>
      <c r="I179" s="199"/>
      <c r="J179" s="199"/>
      <c r="K179" s="199"/>
      <c r="L179" s="199"/>
      <c r="M179" s="242"/>
      <c r="N179" s="220"/>
      <c r="O179" s="207"/>
      <c r="P179" s="199"/>
      <c r="Q179" s="207"/>
      <c r="R179" s="207"/>
      <c r="S179" s="199"/>
      <c r="T179" s="199"/>
      <c r="U179" s="204"/>
      <c r="V179" s="207"/>
      <c r="W179" s="210"/>
      <c r="X179" s="213"/>
      <c r="Y179" s="216"/>
      <c r="Z179" s="207"/>
      <c r="AA179" s="199"/>
      <c r="AB179" s="128" t="s">
        <v>1181</v>
      </c>
      <c r="AC179" s="128" t="s">
        <v>757</v>
      </c>
      <c r="AD179" s="199"/>
      <c r="AE179" s="207"/>
      <c r="AF179" s="204"/>
      <c r="AG179" s="130"/>
      <c r="AH179" s="207"/>
      <c r="AI179" s="224"/>
    </row>
    <row r="180" spans="1:35" s="79" customFormat="1" ht="57" customHeight="1" x14ac:dyDescent="0.2">
      <c r="A180" s="226"/>
      <c r="B180" s="228"/>
      <c r="C180" s="243"/>
      <c r="D180" s="199"/>
      <c r="E180" s="199"/>
      <c r="F180" s="199"/>
      <c r="G180" s="199"/>
      <c r="H180" s="199"/>
      <c r="I180" s="199"/>
      <c r="J180" s="199"/>
      <c r="K180" s="199"/>
      <c r="L180" s="199"/>
      <c r="M180" s="242"/>
      <c r="N180" s="220"/>
      <c r="O180" s="207"/>
      <c r="P180" s="199"/>
      <c r="Q180" s="207"/>
      <c r="R180" s="207"/>
      <c r="S180" s="199"/>
      <c r="T180" s="199"/>
      <c r="U180" s="204"/>
      <c r="V180" s="207"/>
      <c r="W180" s="210"/>
      <c r="X180" s="213"/>
      <c r="Y180" s="216"/>
      <c r="Z180" s="207"/>
      <c r="AA180" s="199"/>
      <c r="AB180" s="128" t="s">
        <v>1182</v>
      </c>
      <c r="AC180" s="128" t="s">
        <v>900</v>
      </c>
      <c r="AD180" s="199"/>
      <c r="AE180" s="207"/>
      <c r="AF180" s="204"/>
      <c r="AG180" s="130"/>
      <c r="AH180" s="207"/>
      <c r="AI180" s="224"/>
    </row>
    <row r="181" spans="1:35" s="79" customFormat="1" ht="93.75" customHeight="1" x14ac:dyDescent="0.2">
      <c r="A181" s="226"/>
      <c r="B181" s="228"/>
      <c r="C181" s="243"/>
      <c r="D181" s="199"/>
      <c r="E181" s="199"/>
      <c r="F181" s="199"/>
      <c r="G181" s="199"/>
      <c r="H181" s="199"/>
      <c r="I181" s="199"/>
      <c r="J181" s="199"/>
      <c r="K181" s="199"/>
      <c r="L181" s="199"/>
      <c r="M181" s="198"/>
      <c r="N181" s="220"/>
      <c r="O181" s="207"/>
      <c r="P181" s="199"/>
      <c r="Q181" s="207"/>
      <c r="R181" s="207"/>
      <c r="S181" s="199"/>
      <c r="T181" s="199"/>
      <c r="U181" s="204"/>
      <c r="V181" s="207"/>
      <c r="W181" s="210"/>
      <c r="X181" s="213"/>
      <c r="Y181" s="216"/>
      <c r="Z181" s="207"/>
      <c r="AA181" s="199"/>
      <c r="AB181" s="128"/>
      <c r="AC181" s="128"/>
      <c r="AD181" s="199"/>
      <c r="AE181" s="207"/>
      <c r="AF181" s="204"/>
      <c r="AG181" s="130"/>
      <c r="AH181" s="207"/>
      <c r="AI181" s="224"/>
    </row>
    <row r="182" spans="1:35" s="79" customFormat="1" ht="114.75" customHeight="1" x14ac:dyDescent="0.2">
      <c r="A182" s="226"/>
      <c r="B182" s="227">
        <v>41</v>
      </c>
      <c r="C182" s="243" t="s">
        <v>723</v>
      </c>
      <c r="D182" s="199" t="s">
        <v>478</v>
      </c>
      <c r="E182" s="199" t="s">
        <v>724</v>
      </c>
      <c r="F182" s="199" t="s">
        <v>725</v>
      </c>
      <c r="G182" s="199" t="s">
        <v>726</v>
      </c>
      <c r="H182" s="199" t="s">
        <v>727</v>
      </c>
      <c r="I182" s="199" t="s">
        <v>728</v>
      </c>
      <c r="J182" s="199" t="s">
        <v>729</v>
      </c>
      <c r="K182" s="199" t="s">
        <v>423</v>
      </c>
      <c r="L182" s="199" t="s">
        <v>730</v>
      </c>
      <c r="M182" s="207" t="s">
        <v>731</v>
      </c>
      <c r="N182" s="220" t="s">
        <v>732</v>
      </c>
      <c r="O182" s="207" t="s">
        <v>733</v>
      </c>
      <c r="P182" s="198" t="s">
        <v>503</v>
      </c>
      <c r="Q182" s="206" t="str">
        <f>IF(AND(P182&lt;&gt;""),VLOOKUP(P182,Presentación!$B$26:$F$29,2,FALSE),"")</f>
        <v xml:space="preserve">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v>
      </c>
      <c r="R182" s="207" t="s">
        <v>840</v>
      </c>
      <c r="S182" s="199" t="s">
        <v>411</v>
      </c>
      <c r="T182" s="199" t="s">
        <v>734</v>
      </c>
      <c r="U182" s="204">
        <v>0</v>
      </c>
      <c r="V182" s="207" t="s">
        <v>841</v>
      </c>
      <c r="W182" s="210" t="s">
        <v>735</v>
      </c>
      <c r="X182" s="213" t="s">
        <v>1063</v>
      </c>
      <c r="Y182" s="216" t="s">
        <v>1231</v>
      </c>
      <c r="Z182" s="207" t="s">
        <v>1322</v>
      </c>
      <c r="AA182" s="199">
        <v>34</v>
      </c>
      <c r="AB182" s="128" t="s">
        <v>1324</v>
      </c>
      <c r="AC182" s="128" t="s">
        <v>757</v>
      </c>
      <c r="AD182" s="199">
        <v>34</v>
      </c>
      <c r="AE182" s="207" t="s">
        <v>1329</v>
      </c>
      <c r="AF182" s="204">
        <v>0</v>
      </c>
      <c r="AG182" s="130" t="s">
        <v>1325</v>
      </c>
      <c r="AH182" s="207" t="s">
        <v>1330</v>
      </c>
      <c r="AI182" s="224" t="s">
        <v>1323</v>
      </c>
    </row>
    <row r="183" spans="1:35" s="79" customFormat="1" ht="72" customHeight="1" x14ac:dyDescent="0.2">
      <c r="A183" s="226"/>
      <c r="B183" s="228"/>
      <c r="C183" s="243"/>
      <c r="D183" s="199"/>
      <c r="E183" s="199"/>
      <c r="F183" s="199"/>
      <c r="G183" s="199"/>
      <c r="H183" s="199"/>
      <c r="I183" s="199"/>
      <c r="J183" s="199"/>
      <c r="K183" s="199"/>
      <c r="L183" s="199"/>
      <c r="M183" s="207"/>
      <c r="N183" s="220"/>
      <c r="O183" s="207"/>
      <c r="P183" s="199"/>
      <c r="Q183" s="207"/>
      <c r="R183" s="207"/>
      <c r="S183" s="199"/>
      <c r="T183" s="199"/>
      <c r="U183" s="204"/>
      <c r="V183" s="207"/>
      <c r="W183" s="210"/>
      <c r="X183" s="213"/>
      <c r="Y183" s="216"/>
      <c r="Z183" s="207"/>
      <c r="AA183" s="199"/>
      <c r="AB183" s="128"/>
      <c r="AC183" s="128"/>
      <c r="AD183" s="199"/>
      <c r="AE183" s="207"/>
      <c r="AF183" s="204"/>
      <c r="AG183" s="130" t="s">
        <v>1326</v>
      </c>
      <c r="AH183" s="207"/>
      <c r="AI183" s="224"/>
    </row>
    <row r="184" spans="1:35" s="79" customFormat="1" ht="72.75" customHeight="1" x14ac:dyDescent="0.2">
      <c r="A184" s="226"/>
      <c r="B184" s="228"/>
      <c r="C184" s="243"/>
      <c r="D184" s="199"/>
      <c r="E184" s="199"/>
      <c r="F184" s="199"/>
      <c r="G184" s="199"/>
      <c r="H184" s="199"/>
      <c r="I184" s="199"/>
      <c r="J184" s="199"/>
      <c r="K184" s="199"/>
      <c r="L184" s="199"/>
      <c r="M184" s="207"/>
      <c r="N184" s="220"/>
      <c r="O184" s="207"/>
      <c r="P184" s="199"/>
      <c r="Q184" s="207"/>
      <c r="R184" s="207"/>
      <c r="S184" s="199"/>
      <c r="T184" s="199"/>
      <c r="U184" s="204"/>
      <c r="V184" s="207"/>
      <c r="W184" s="210"/>
      <c r="X184" s="213"/>
      <c r="Y184" s="216"/>
      <c r="Z184" s="207"/>
      <c r="AA184" s="199"/>
      <c r="AB184" s="128"/>
      <c r="AC184" s="128"/>
      <c r="AD184" s="199"/>
      <c r="AE184" s="207"/>
      <c r="AF184" s="204"/>
      <c r="AG184" s="130" t="s">
        <v>1327</v>
      </c>
      <c r="AH184" s="207"/>
      <c r="AI184" s="224"/>
    </row>
    <row r="185" spans="1:35" s="79" customFormat="1" ht="93.75" customHeight="1" x14ac:dyDescent="0.2">
      <c r="A185" s="226"/>
      <c r="B185" s="228"/>
      <c r="C185" s="243"/>
      <c r="D185" s="199"/>
      <c r="E185" s="199"/>
      <c r="F185" s="199"/>
      <c r="G185" s="199"/>
      <c r="H185" s="199"/>
      <c r="I185" s="199"/>
      <c r="J185" s="199"/>
      <c r="K185" s="199"/>
      <c r="L185" s="199"/>
      <c r="M185" s="207"/>
      <c r="N185" s="220"/>
      <c r="O185" s="207"/>
      <c r="P185" s="199"/>
      <c r="Q185" s="207"/>
      <c r="R185" s="207"/>
      <c r="S185" s="199"/>
      <c r="T185" s="199"/>
      <c r="U185" s="204"/>
      <c r="V185" s="207"/>
      <c r="W185" s="210"/>
      <c r="X185" s="213"/>
      <c r="Y185" s="216"/>
      <c r="Z185" s="207"/>
      <c r="AA185" s="199"/>
      <c r="AB185" s="128"/>
      <c r="AC185" s="128"/>
      <c r="AD185" s="199"/>
      <c r="AE185" s="207"/>
      <c r="AF185" s="204"/>
      <c r="AG185" s="130" t="s">
        <v>1328</v>
      </c>
      <c r="AH185" s="207"/>
      <c r="AI185" s="224"/>
    </row>
    <row r="186" spans="1:35" s="79" customFormat="1" ht="93" customHeight="1" x14ac:dyDescent="0.2">
      <c r="A186" s="226"/>
      <c r="B186" s="227">
        <v>42</v>
      </c>
      <c r="C186" s="243" t="s">
        <v>736</v>
      </c>
      <c r="D186" s="199" t="s">
        <v>478</v>
      </c>
      <c r="E186" s="199" t="s">
        <v>737</v>
      </c>
      <c r="F186" s="199" t="s">
        <v>725</v>
      </c>
      <c r="G186" s="199" t="s">
        <v>738</v>
      </c>
      <c r="H186" s="199" t="s">
        <v>739</v>
      </c>
      <c r="I186" s="199" t="s">
        <v>740</v>
      </c>
      <c r="J186" s="199" t="s">
        <v>741</v>
      </c>
      <c r="K186" s="199" t="s">
        <v>378</v>
      </c>
      <c r="L186" s="199" t="s">
        <v>842</v>
      </c>
      <c r="M186" s="207" t="s">
        <v>843</v>
      </c>
      <c r="N186" s="220" t="s">
        <v>742</v>
      </c>
      <c r="O186" s="207" t="s">
        <v>844</v>
      </c>
      <c r="P186" s="198" t="s">
        <v>506</v>
      </c>
      <c r="Q186" s="206" t="str">
        <f>IF(AND(P186&lt;&gt;""),VLOOKUP(P186,Presentación!$B$26:$F$29,2,FALSE),"")</f>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
      <c r="R186" s="207" t="s">
        <v>845</v>
      </c>
      <c r="S186" s="199" t="s">
        <v>411</v>
      </c>
      <c r="T186" s="199" t="s">
        <v>743</v>
      </c>
      <c r="U186" s="204">
        <v>162000000</v>
      </c>
      <c r="V186" s="207" t="s">
        <v>744</v>
      </c>
      <c r="W186" s="210" t="s">
        <v>745</v>
      </c>
      <c r="X186" s="228" t="s">
        <v>1142</v>
      </c>
      <c r="Y186" s="216" t="s">
        <v>1143</v>
      </c>
      <c r="Z186" s="207" t="s">
        <v>1144</v>
      </c>
      <c r="AA186" s="199">
        <v>260</v>
      </c>
      <c r="AB186" s="199" t="s">
        <v>1145</v>
      </c>
      <c r="AC186" s="128" t="s">
        <v>740</v>
      </c>
      <c r="AD186" s="220">
        <v>1436</v>
      </c>
      <c r="AE186" s="207" t="s">
        <v>1146</v>
      </c>
      <c r="AF186" s="204">
        <v>186100000</v>
      </c>
      <c r="AG186" s="124" t="s">
        <v>1147</v>
      </c>
      <c r="AH186" s="207" t="s">
        <v>1148</v>
      </c>
      <c r="AI186" s="224" t="s">
        <v>1149</v>
      </c>
    </row>
    <row r="187" spans="1:35" s="79" customFormat="1" ht="93" customHeight="1" x14ac:dyDescent="0.2">
      <c r="A187" s="226"/>
      <c r="B187" s="228"/>
      <c r="C187" s="243"/>
      <c r="D187" s="199"/>
      <c r="E187" s="199"/>
      <c r="F187" s="199"/>
      <c r="G187" s="199"/>
      <c r="H187" s="199"/>
      <c r="I187" s="199"/>
      <c r="J187" s="199"/>
      <c r="K187" s="199"/>
      <c r="L187" s="199"/>
      <c r="M187" s="207"/>
      <c r="N187" s="220"/>
      <c r="O187" s="207"/>
      <c r="P187" s="199"/>
      <c r="Q187" s="207"/>
      <c r="R187" s="207"/>
      <c r="S187" s="199"/>
      <c r="T187" s="199"/>
      <c r="U187" s="204"/>
      <c r="V187" s="207"/>
      <c r="W187" s="210"/>
      <c r="X187" s="228"/>
      <c r="Y187" s="216"/>
      <c r="Z187" s="207"/>
      <c r="AA187" s="199"/>
      <c r="AB187" s="199"/>
      <c r="AC187" s="128" t="s">
        <v>757</v>
      </c>
      <c r="AD187" s="220"/>
      <c r="AE187" s="207"/>
      <c r="AF187" s="204"/>
      <c r="AG187" s="124" t="s">
        <v>1232</v>
      </c>
      <c r="AH187" s="207"/>
      <c r="AI187" s="224"/>
    </row>
    <row r="188" spans="1:35" s="79" customFormat="1" ht="93" customHeight="1" x14ac:dyDescent="0.2">
      <c r="A188" s="226"/>
      <c r="B188" s="228"/>
      <c r="C188" s="243"/>
      <c r="D188" s="199"/>
      <c r="E188" s="199"/>
      <c r="F188" s="199"/>
      <c r="G188" s="199"/>
      <c r="H188" s="199"/>
      <c r="I188" s="199" t="s">
        <v>374</v>
      </c>
      <c r="J188" s="199" t="s">
        <v>374</v>
      </c>
      <c r="K188" s="199"/>
      <c r="L188" s="199"/>
      <c r="M188" s="207"/>
      <c r="N188" s="220"/>
      <c r="O188" s="207"/>
      <c r="P188" s="199"/>
      <c r="Q188" s="207"/>
      <c r="R188" s="207"/>
      <c r="S188" s="199"/>
      <c r="T188" s="199"/>
      <c r="U188" s="204"/>
      <c r="V188" s="207"/>
      <c r="W188" s="210"/>
      <c r="X188" s="228"/>
      <c r="Y188" s="216"/>
      <c r="Z188" s="207"/>
      <c r="AA188" s="199"/>
      <c r="AB188" s="199"/>
      <c r="AC188" s="128"/>
      <c r="AD188" s="220"/>
      <c r="AE188" s="207"/>
      <c r="AF188" s="204"/>
      <c r="AG188" s="124"/>
      <c r="AH188" s="207"/>
      <c r="AI188" s="224"/>
    </row>
    <row r="189" spans="1:35" s="79" customFormat="1" ht="93" customHeight="1" x14ac:dyDescent="0.2">
      <c r="A189" s="226"/>
      <c r="B189" s="228"/>
      <c r="C189" s="243"/>
      <c r="D189" s="199"/>
      <c r="E189" s="199"/>
      <c r="F189" s="199"/>
      <c r="G189" s="199"/>
      <c r="H189" s="199"/>
      <c r="I189" s="199" t="s">
        <v>374</v>
      </c>
      <c r="J189" s="199" t="s">
        <v>374</v>
      </c>
      <c r="K189" s="199"/>
      <c r="L189" s="199"/>
      <c r="M189" s="207"/>
      <c r="N189" s="220"/>
      <c r="O189" s="207"/>
      <c r="P189" s="199"/>
      <c r="Q189" s="207"/>
      <c r="R189" s="207"/>
      <c r="S189" s="199"/>
      <c r="T189" s="199"/>
      <c r="U189" s="204"/>
      <c r="V189" s="207"/>
      <c r="W189" s="210"/>
      <c r="X189" s="228"/>
      <c r="Y189" s="216"/>
      <c r="Z189" s="207"/>
      <c r="AA189" s="199"/>
      <c r="AB189" s="199"/>
      <c r="AC189" s="128"/>
      <c r="AD189" s="220"/>
      <c r="AE189" s="207"/>
      <c r="AF189" s="204"/>
      <c r="AG189" s="124"/>
      <c r="AH189" s="207"/>
      <c r="AI189" s="224"/>
    </row>
    <row r="190" spans="1:35" s="79" customFormat="1" ht="91.5" customHeight="1" x14ac:dyDescent="0.2">
      <c r="A190" s="226"/>
      <c r="B190" s="227">
        <v>43</v>
      </c>
      <c r="C190" s="207" t="s">
        <v>746</v>
      </c>
      <c r="D190" s="199" t="s">
        <v>478</v>
      </c>
      <c r="E190" s="199" t="s">
        <v>481</v>
      </c>
      <c r="F190" s="199" t="s">
        <v>436</v>
      </c>
      <c r="G190" s="199" t="s">
        <v>441</v>
      </c>
      <c r="H190" s="199"/>
      <c r="I190" s="199" t="s">
        <v>747</v>
      </c>
      <c r="J190" s="199" t="s">
        <v>375</v>
      </c>
      <c r="K190" s="199" t="s">
        <v>748</v>
      </c>
      <c r="L190" s="199" t="s">
        <v>464</v>
      </c>
      <c r="M190" s="200" t="s">
        <v>875</v>
      </c>
      <c r="N190" s="220" t="s">
        <v>846</v>
      </c>
      <c r="O190" s="207" t="s">
        <v>749</v>
      </c>
      <c r="P190" s="198" t="s">
        <v>504</v>
      </c>
      <c r="Q190" s="206" t="str">
        <f>IF(AND(P190&lt;&gt;""),VLOOKUP(P190,Presentación!$B$26:$F$29,2,FALSE),"")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190" s="207" t="s">
        <v>750</v>
      </c>
      <c r="S190" s="199" t="s">
        <v>411</v>
      </c>
      <c r="T190" s="199" t="s">
        <v>403</v>
      </c>
      <c r="U190" s="204">
        <v>0</v>
      </c>
      <c r="V190" s="207" t="s">
        <v>751</v>
      </c>
      <c r="W190" s="210" t="s">
        <v>752</v>
      </c>
      <c r="X190" s="213" t="s">
        <v>1150</v>
      </c>
      <c r="Y190" s="199" t="s">
        <v>403</v>
      </c>
      <c r="Z190" s="207" t="s">
        <v>1233</v>
      </c>
      <c r="AA190" s="199">
        <v>20</v>
      </c>
      <c r="AB190" s="128" t="s">
        <v>1151</v>
      </c>
      <c r="AC190" s="128" t="s">
        <v>757</v>
      </c>
      <c r="AD190" s="199">
        <v>171</v>
      </c>
      <c r="AE190" s="207" t="s">
        <v>1234</v>
      </c>
      <c r="AF190" s="204">
        <v>20000000</v>
      </c>
      <c r="AG190" s="130" t="s">
        <v>1152</v>
      </c>
      <c r="AH190" s="207" t="s">
        <v>1235</v>
      </c>
      <c r="AI190" s="224" t="s">
        <v>1236</v>
      </c>
    </row>
    <row r="191" spans="1:35" s="79" customFormat="1" ht="57" customHeight="1" x14ac:dyDescent="0.2">
      <c r="A191" s="226"/>
      <c r="B191" s="228"/>
      <c r="C191" s="207"/>
      <c r="D191" s="199"/>
      <c r="E191" s="199"/>
      <c r="F191" s="199"/>
      <c r="G191" s="199"/>
      <c r="H191" s="199"/>
      <c r="I191" s="199"/>
      <c r="J191" s="199"/>
      <c r="K191" s="199"/>
      <c r="L191" s="199"/>
      <c r="M191" s="242"/>
      <c r="N191" s="220"/>
      <c r="O191" s="207"/>
      <c r="P191" s="199"/>
      <c r="Q191" s="207"/>
      <c r="R191" s="207"/>
      <c r="S191" s="199"/>
      <c r="T191" s="199"/>
      <c r="U191" s="204"/>
      <c r="V191" s="207"/>
      <c r="W191" s="210"/>
      <c r="X191" s="213"/>
      <c r="Y191" s="199"/>
      <c r="Z191" s="207"/>
      <c r="AA191" s="199"/>
      <c r="AB191" s="128"/>
      <c r="AC191" s="128"/>
      <c r="AD191" s="199"/>
      <c r="AE191" s="207"/>
      <c r="AF191" s="204"/>
      <c r="AG191" s="130" t="s">
        <v>1153</v>
      </c>
      <c r="AH191" s="207"/>
      <c r="AI191" s="224"/>
    </row>
    <row r="192" spans="1:35" s="79" customFormat="1" ht="57" customHeight="1" x14ac:dyDescent="0.2">
      <c r="A192" s="226"/>
      <c r="B192" s="228"/>
      <c r="C192" s="207"/>
      <c r="D192" s="199"/>
      <c r="E192" s="199"/>
      <c r="F192" s="199"/>
      <c r="G192" s="199"/>
      <c r="H192" s="199"/>
      <c r="I192" s="199"/>
      <c r="J192" s="199"/>
      <c r="K192" s="199"/>
      <c r="L192" s="199"/>
      <c r="M192" s="242"/>
      <c r="N192" s="220"/>
      <c r="O192" s="207"/>
      <c r="P192" s="199"/>
      <c r="Q192" s="207"/>
      <c r="R192" s="207"/>
      <c r="S192" s="199"/>
      <c r="T192" s="199"/>
      <c r="U192" s="204"/>
      <c r="V192" s="207"/>
      <c r="W192" s="210"/>
      <c r="X192" s="213"/>
      <c r="Y192" s="199"/>
      <c r="Z192" s="207"/>
      <c r="AA192" s="199"/>
      <c r="AB192" s="128"/>
      <c r="AC192" s="128"/>
      <c r="AD192" s="199"/>
      <c r="AE192" s="207"/>
      <c r="AF192" s="204"/>
      <c r="AG192" s="130" t="s">
        <v>1154</v>
      </c>
      <c r="AH192" s="207"/>
      <c r="AI192" s="224"/>
    </row>
    <row r="193" spans="1:35" s="79" customFormat="1" ht="57" customHeight="1" x14ac:dyDescent="0.2">
      <c r="A193" s="226"/>
      <c r="B193" s="228"/>
      <c r="C193" s="207"/>
      <c r="D193" s="199"/>
      <c r="E193" s="199"/>
      <c r="F193" s="199"/>
      <c r="G193" s="199"/>
      <c r="H193" s="199"/>
      <c r="I193" s="199"/>
      <c r="J193" s="199"/>
      <c r="K193" s="199"/>
      <c r="L193" s="199"/>
      <c r="M193" s="198"/>
      <c r="N193" s="220"/>
      <c r="O193" s="207"/>
      <c r="P193" s="199"/>
      <c r="Q193" s="207"/>
      <c r="R193" s="207"/>
      <c r="S193" s="199"/>
      <c r="T193" s="199"/>
      <c r="U193" s="204"/>
      <c r="V193" s="207"/>
      <c r="W193" s="210"/>
      <c r="X193" s="213"/>
      <c r="Y193" s="199"/>
      <c r="Z193" s="207"/>
      <c r="AA193" s="199"/>
      <c r="AB193" s="128"/>
      <c r="AC193" s="128"/>
      <c r="AD193" s="199"/>
      <c r="AE193" s="207"/>
      <c r="AF193" s="204"/>
      <c r="AG193" s="130" t="s">
        <v>1237</v>
      </c>
      <c r="AH193" s="207"/>
      <c r="AI193" s="224"/>
    </row>
    <row r="194" spans="1:35" s="79" customFormat="1" ht="101.25" customHeight="1" x14ac:dyDescent="0.2">
      <c r="A194" s="226"/>
      <c r="B194" s="227">
        <v>44</v>
      </c>
      <c r="C194" s="243" t="s">
        <v>753</v>
      </c>
      <c r="D194" s="199" t="s">
        <v>478</v>
      </c>
      <c r="E194" s="199" t="s">
        <v>754</v>
      </c>
      <c r="F194" s="199" t="s">
        <v>436</v>
      </c>
      <c r="G194" s="199" t="s">
        <v>755</v>
      </c>
      <c r="H194" s="199" t="s">
        <v>756</v>
      </c>
      <c r="I194" s="199" t="s">
        <v>757</v>
      </c>
      <c r="J194" s="199" t="s">
        <v>758</v>
      </c>
      <c r="K194" s="199" t="s">
        <v>759</v>
      </c>
      <c r="L194" s="199" t="s">
        <v>760</v>
      </c>
      <c r="M194" s="207" t="s">
        <v>847</v>
      </c>
      <c r="N194" s="220" t="s">
        <v>761</v>
      </c>
      <c r="O194" s="207" t="s">
        <v>762</v>
      </c>
      <c r="P194" s="198" t="s">
        <v>506</v>
      </c>
      <c r="Q194" s="206" t="str">
        <f>IF(AND(P194&lt;&gt;""),VLOOKUP(P194,[4]Presentación!$B$26:$F$29,2,FALSE),"")</f>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
      <c r="R194" s="207" t="s">
        <v>440</v>
      </c>
      <c r="S194" s="199" t="s">
        <v>411</v>
      </c>
      <c r="T194" s="199" t="s">
        <v>403</v>
      </c>
      <c r="U194" s="204">
        <v>0</v>
      </c>
      <c r="V194" s="207" t="s">
        <v>848</v>
      </c>
      <c r="W194" s="210" t="s">
        <v>849</v>
      </c>
      <c r="X194" s="134" t="s">
        <v>1161</v>
      </c>
      <c r="Y194" s="130" t="s">
        <v>1155</v>
      </c>
      <c r="Z194" s="361" t="s">
        <v>1156</v>
      </c>
      <c r="AA194" s="220">
        <f>SUM(AB194:AB199)</f>
        <v>156391</v>
      </c>
      <c r="AB194" s="128">
        <v>50</v>
      </c>
      <c r="AC194" s="128" t="s">
        <v>757</v>
      </c>
      <c r="AD194" s="220">
        <f>SUM(AB194:AB199)</f>
        <v>156391</v>
      </c>
      <c r="AE194" s="207" t="s">
        <v>1167</v>
      </c>
      <c r="AF194" s="204">
        <f>537800+3456000+21851001</f>
        <v>25844801</v>
      </c>
      <c r="AG194" s="130" t="s">
        <v>1168</v>
      </c>
      <c r="AH194" s="207" t="s">
        <v>1238</v>
      </c>
      <c r="AI194" s="224" t="s">
        <v>1239</v>
      </c>
    </row>
    <row r="195" spans="1:35" s="79" customFormat="1" ht="82.5" customHeight="1" x14ac:dyDescent="0.2">
      <c r="A195" s="226"/>
      <c r="B195" s="227"/>
      <c r="C195" s="243"/>
      <c r="D195" s="199"/>
      <c r="E195" s="199"/>
      <c r="F195" s="199"/>
      <c r="G195" s="199"/>
      <c r="H195" s="199"/>
      <c r="I195" s="199"/>
      <c r="J195" s="199"/>
      <c r="K195" s="199"/>
      <c r="L195" s="199"/>
      <c r="M195" s="207"/>
      <c r="N195" s="220"/>
      <c r="O195" s="207"/>
      <c r="P195" s="198"/>
      <c r="Q195" s="206"/>
      <c r="R195" s="207"/>
      <c r="S195" s="199"/>
      <c r="T195" s="199"/>
      <c r="U195" s="204"/>
      <c r="V195" s="207"/>
      <c r="W195" s="210"/>
      <c r="X195" s="134" t="s">
        <v>1162</v>
      </c>
      <c r="Y195" s="130" t="s">
        <v>1157</v>
      </c>
      <c r="Z195" s="362"/>
      <c r="AA195" s="220"/>
      <c r="AB195" s="128">
        <v>60</v>
      </c>
      <c r="AC195" s="128" t="s">
        <v>1158</v>
      </c>
      <c r="AD195" s="220"/>
      <c r="AE195" s="207"/>
      <c r="AF195" s="204"/>
      <c r="AG195" s="130" t="s">
        <v>1240</v>
      </c>
      <c r="AH195" s="207"/>
      <c r="AI195" s="224"/>
    </row>
    <row r="196" spans="1:35" s="79" customFormat="1" ht="55.5" customHeight="1" x14ac:dyDescent="0.2">
      <c r="A196" s="226"/>
      <c r="B196" s="228"/>
      <c r="C196" s="243"/>
      <c r="D196" s="199"/>
      <c r="E196" s="199"/>
      <c r="F196" s="199"/>
      <c r="G196" s="199"/>
      <c r="H196" s="199"/>
      <c r="I196" s="199"/>
      <c r="J196" s="199"/>
      <c r="K196" s="199"/>
      <c r="L196" s="199"/>
      <c r="M196" s="207"/>
      <c r="N196" s="220"/>
      <c r="O196" s="207"/>
      <c r="P196" s="199"/>
      <c r="Q196" s="207"/>
      <c r="R196" s="207"/>
      <c r="S196" s="199"/>
      <c r="T196" s="199"/>
      <c r="U196" s="204"/>
      <c r="V196" s="207"/>
      <c r="W196" s="210"/>
      <c r="X196" s="134" t="s">
        <v>1163</v>
      </c>
      <c r="Y196" s="130" t="s">
        <v>1241</v>
      </c>
      <c r="Z196" s="362"/>
      <c r="AA196" s="220"/>
      <c r="AB196" s="128">
        <v>74</v>
      </c>
      <c r="AC196" s="128" t="s">
        <v>757</v>
      </c>
      <c r="AD196" s="220"/>
      <c r="AE196" s="207"/>
      <c r="AF196" s="204"/>
      <c r="AG196" s="130" t="s">
        <v>1171</v>
      </c>
      <c r="AH196" s="207"/>
      <c r="AI196" s="224"/>
    </row>
    <row r="197" spans="1:35" s="79" customFormat="1" ht="65.25" customHeight="1" x14ac:dyDescent="0.2">
      <c r="A197" s="226"/>
      <c r="B197" s="228"/>
      <c r="C197" s="243"/>
      <c r="D197" s="199"/>
      <c r="E197" s="199"/>
      <c r="F197" s="199"/>
      <c r="G197" s="199"/>
      <c r="H197" s="199"/>
      <c r="I197" s="199"/>
      <c r="J197" s="199"/>
      <c r="K197" s="199"/>
      <c r="L197" s="199"/>
      <c r="M197" s="207"/>
      <c r="N197" s="220"/>
      <c r="O197" s="207"/>
      <c r="P197" s="199"/>
      <c r="Q197" s="207"/>
      <c r="R197" s="207"/>
      <c r="S197" s="199"/>
      <c r="T197" s="199"/>
      <c r="U197" s="204"/>
      <c r="V197" s="207"/>
      <c r="W197" s="210"/>
      <c r="X197" s="134" t="s">
        <v>1164</v>
      </c>
      <c r="Y197" s="130" t="s">
        <v>1241</v>
      </c>
      <c r="Z197" s="362"/>
      <c r="AA197" s="220"/>
      <c r="AB197" s="128">
        <v>82</v>
      </c>
      <c r="AC197" s="128" t="s">
        <v>757</v>
      </c>
      <c r="AD197" s="220"/>
      <c r="AE197" s="207"/>
      <c r="AF197" s="204"/>
      <c r="AG197" s="130" t="s">
        <v>1169</v>
      </c>
      <c r="AH197" s="207"/>
      <c r="AI197" s="224"/>
    </row>
    <row r="198" spans="1:35" s="79" customFormat="1" ht="78" customHeight="1" x14ac:dyDescent="0.2">
      <c r="A198" s="226"/>
      <c r="B198" s="228"/>
      <c r="C198" s="243"/>
      <c r="D198" s="199"/>
      <c r="E198" s="199"/>
      <c r="F198" s="199"/>
      <c r="G198" s="199"/>
      <c r="H198" s="199"/>
      <c r="I198" s="199"/>
      <c r="J198" s="199"/>
      <c r="K198" s="199"/>
      <c r="L198" s="199"/>
      <c r="M198" s="207"/>
      <c r="N198" s="220"/>
      <c r="O198" s="207"/>
      <c r="P198" s="199"/>
      <c r="Q198" s="207"/>
      <c r="R198" s="207"/>
      <c r="S198" s="199"/>
      <c r="T198" s="199"/>
      <c r="U198" s="204"/>
      <c r="V198" s="207"/>
      <c r="W198" s="210"/>
      <c r="X198" s="134" t="s">
        <v>1166</v>
      </c>
      <c r="Y198" s="130" t="s">
        <v>1159</v>
      </c>
      <c r="Z198" s="362"/>
      <c r="AA198" s="220"/>
      <c r="AB198" s="135">
        <f>74098+58453+23467</f>
        <v>156018</v>
      </c>
      <c r="AC198" s="128" t="s">
        <v>740</v>
      </c>
      <c r="AD198" s="220"/>
      <c r="AE198" s="207"/>
      <c r="AF198" s="204"/>
      <c r="AG198" s="130" t="s">
        <v>1170</v>
      </c>
      <c r="AH198" s="207"/>
      <c r="AI198" s="224"/>
    </row>
    <row r="199" spans="1:35" s="79" customFormat="1" ht="184.5" customHeight="1" x14ac:dyDescent="0.2">
      <c r="A199" s="226"/>
      <c r="B199" s="228"/>
      <c r="C199" s="243"/>
      <c r="D199" s="199"/>
      <c r="E199" s="199"/>
      <c r="F199" s="199"/>
      <c r="G199" s="199"/>
      <c r="H199" s="199"/>
      <c r="I199" s="199"/>
      <c r="J199" s="199"/>
      <c r="K199" s="199"/>
      <c r="L199" s="199"/>
      <c r="M199" s="207"/>
      <c r="N199" s="220"/>
      <c r="O199" s="207"/>
      <c r="P199" s="199"/>
      <c r="Q199" s="207"/>
      <c r="R199" s="207"/>
      <c r="S199" s="199"/>
      <c r="T199" s="199"/>
      <c r="U199" s="204"/>
      <c r="V199" s="207"/>
      <c r="W199" s="210"/>
      <c r="X199" s="134" t="s">
        <v>1165</v>
      </c>
      <c r="Y199" s="130" t="s">
        <v>1160</v>
      </c>
      <c r="Z199" s="363"/>
      <c r="AA199" s="220"/>
      <c r="AB199" s="128">
        <v>107</v>
      </c>
      <c r="AC199" s="128" t="s">
        <v>740</v>
      </c>
      <c r="AD199" s="220"/>
      <c r="AE199" s="207"/>
      <c r="AF199" s="204"/>
      <c r="AG199" s="125" t="s">
        <v>1138</v>
      </c>
      <c r="AH199" s="207"/>
      <c r="AI199" s="224"/>
    </row>
    <row r="200" spans="1:35" s="79" customFormat="1" ht="130.5" customHeight="1" x14ac:dyDescent="0.2">
      <c r="A200" s="226"/>
      <c r="B200" s="227">
        <v>45</v>
      </c>
      <c r="C200" s="207" t="s">
        <v>763</v>
      </c>
      <c r="D200" s="199" t="s">
        <v>478</v>
      </c>
      <c r="E200" s="199" t="s">
        <v>764</v>
      </c>
      <c r="F200" s="199" t="s">
        <v>436</v>
      </c>
      <c r="G200" s="199" t="s">
        <v>380</v>
      </c>
      <c r="H200" s="199" t="s">
        <v>877</v>
      </c>
      <c r="I200" s="199" t="s">
        <v>765</v>
      </c>
      <c r="J200" s="199" t="s">
        <v>413</v>
      </c>
      <c r="K200" s="199" t="s">
        <v>766</v>
      </c>
      <c r="L200" s="199" t="s">
        <v>850</v>
      </c>
      <c r="M200" s="200" t="s">
        <v>876</v>
      </c>
      <c r="N200" s="220">
        <v>13</v>
      </c>
      <c r="O200" s="207" t="s">
        <v>851</v>
      </c>
      <c r="P200" s="198" t="s">
        <v>506</v>
      </c>
      <c r="Q200" s="206" t="str">
        <f>IF(AND(P200&lt;&gt;""),VLOOKUP(P200,Presentación!$B$26:$F$29,2,FALSE),"")</f>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
      <c r="R200" s="207" t="s">
        <v>426</v>
      </c>
      <c r="S200" s="199" t="s">
        <v>427</v>
      </c>
      <c r="T200" s="199" t="s">
        <v>403</v>
      </c>
      <c r="U200" s="204">
        <v>0</v>
      </c>
      <c r="V200" s="207" t="s">
        <v>428</v>
      </c>
      <c r="W200" s="210" t="s">
        <v>852</v>
      </c>
      <c r="X200" s="213" t="s">
        <v>1331</v>
      </c>
      <c r="Y200" s="199" t="s">
        <v>403</v>
      </c>
      <c r="Z200" s="207" t="s">
        <v>1332</v>
      </c>
      <c r="AA200" s="199">
        <v>56</v>
      </c>
      <c r="AB200" s="128" t="s">
        <v>1333</v>
      </c>
      <c r="AC200" s="128" t="s">
        <v>757</v>
      </c>
      <c r="AD200" s="199">
        <v>56</v>
      </c>
      <c r="AE200" s="207" t="s">
        <v>1334</v>
      </c>
      <c r="AF200" s="204">
        <v>0</v>
      </c>
      <c r="AG200" s="130" t="s">
        <v>1335</v>
      </c>
      <c r="AH200" s="207" t="s">
        <v>1148</v>
      </c>
      <c r="AI200" s="224" t="s">
        <v>1149</v>
      </c>
    </row>
    <row r="201" spans="1:35" s="79" customFormat="1" ht="80.25" customHeight="1" x14ac:dyDescent="0.2">
      <c r="A201" s="226"/>
      <c r="B201" s="228"/>
      <c r="C201" s="207"/>
      <c r="D201" s="199"/>
      <c r="E201" s="199"/>
      <c r="F201" s="199"/>
      <c r="G201" s="199"/>
      <c r="H201" s="199"/>
      <c r="I201" s="199"/>
      <c r="J201" s="199"/>
      <c r="K201" s="199"/>
      <c r="L201" s="199"/>
      <c r="M201" s="242"/>
      <c r="N201" s="220"/>
      <c r="O201" s="207"/>
      <c r="P201" s="199"/>
      <c r="Q201" s="207"/>
      <c r="R201" s="207"/>
      <c r="S201" s="199" t="s">
        <v>385</v>
      </c>
      <c r="T201" s="199"/>
      <c r="U201" s="204"/>
      <c r="V201" s="207"/>
      <c r="W201" s="210"/>
      <c r="X201" s="213"/>
      <c r="Y201" s="199"/>
      <c r="Z201" s="207"/>
      <c r="AA201" s="199"/>
      <c r="AB201" s="128"/>
      <c r="AC201" s="128"/>
      <c r="AD201" s="199"/>
      <c r="AE201" s="207"/>
      <c r="AF201" s="204"/>
      <c r="AG201" s="130" t="s">
        <v>1369</v>
      </c>
      <c r="AH201" s="207"/>
      <c r="AI201" s="224"/>
    </row>
    <row r="202" spans="1:35" s="79" customFormat="1" ht="80.25" customHeight="1" x14ac:dyDescent="0.2">
      <c r="A202" s="226"/>
      <c r="B202" s="228"/>
      <c r="C202" s="207"/>
      <c r="D202" s="199"/>
      <c r="E202" s="199"/>
      <c r="F202" s="199"/>
      <c r="G202" s="199" t="s">
        <v>380</v>
      </c>
      <c r="H202" s="199"/>
      <c r="I202" s="199" t="s">
        <v>374</v>
      </c>
      <c r="J202" s="199"/>
      <c r="K202" s="199" t="s">
        <v>378</v>
      </c>
      <c r="L202" s="199"/>
      <c r="M202" s="242"/>
      <c r="N202" s="220"/>
      <c r="O202" s="207"/>
      <c r="P202" s="199"/>
      <c r="Q202" s="207"/>
      <c r="R202" s="207"/>
      <c r="S202" s="199"/>
      <c r="T202" s="199"/>
      <c r="U202" s="204"/>
      <c r="V202" s="207"/>
      <c r="W202" s="210"/>
      <c r="X202" s="213"/>
      <c r="Y202" s="199"/>
      <c r="Z202" s="207"/>
      <c r="AA202" s="199"/>
      <c r="AB202" s="128"/>
      <c r="AC202" s="128"/>
      <c r="AD202" s="199"/>
      <c r="AE202" s="207"/>
      <c r="AF202" s="204"/>
      <c r="AG202" s="130"/>
      <c r="AH202" s="207"/>
      <c r="AI202" s="224"/>
    </row>
    <row r="203" spans="1:35" s="79" customFormat="1" ht="80.25" customHeight="1" x14ac:dyDescent="0.2">
      <c r="A203" s="226"/>
      <c r="B203" s="228"/>
      <c r="C203" s="207"/>
      <c r="D203" s="199"/>
      <c r="E203" s="199"/>
      <c r="F203" s="199"/>
      <c r="G203" s="199" t="s">
        <v>380</v>
      </c>
      <c r="H203" s="199"/>
      <c r="I203" s="199" t="s">
        <v>374</v>
      </c>
      <c r="J203" s="199"/>
      <c r="K203" s="199" t="s">
        <v>378</v>
      </c>
      <c r="L203" s="199"/>
      <c r="M203" s="198"/>
      <c r="N203" s="220"/>
      <c r="O203" s="207"/>
      <c r="P203" s="199"/>
      <c r="Q203" s="207"/>
      <c r="R203" s="207"/>
      <c r="S203" s="199" t="s">
        <v>385</v>
      </c>
      <c r="T203" s="199"/>
      <c r="U203" s="204"/>
      <c r="V203" s="207"/>
      <c r="W203" s="210"/>
      <c r="X203" s="213"/>
      <c r="Y203" s="199"/>
      <c r="Z203" s="207"/>
      <c r="AA203" s="199"/>
      <c r="AB203" s="128"/>
      <c r="AC203" s="128"/>
      <c r="AD203" s="199"/>
      <c r="AE203" s="207"/>
      <c r="AF203" s="204"/>
      <c r="AG203" s="130"/>
      <c r="AH203" s="207"/>
      <c r="AI203" s="224"/>
    </row>
    <row r="204" spans="1:35" s="79" customFormat="1" ht="103.5" customHeight="1" x14ac:dyDescent="0.2">
      <c r="A204" s="226"/>
      <c r="B204" s="227">
        <v>46</v>
      </c>
      <c r="C204" s="207" t="s">
        <v>853</v>
      </c>
      <c r="D204" s="199" t="s">
        <v>478</v>
      </c>
      <c r="E204" s="199" t="s">
        <v>754</v>
      </c>
      <c r="F204" s="199" t="s">
        <v>436</v>
      </c>
      <c r="G204" s="199" t="s">
        <v>854</v>
      </c>
      <c r="H204" s="199" t="s">
        <v>877</v>
      </c>
      <c r="I204" s="199" t="s">
        <v>767</v>
      </c>
      <c r="J204" s="199" t="s">
        <v>768</v>
      </c>
      <c r="K204" s="199" t="s">
        <v>766</v>
      </c>
      <c r="L204" s="199" t="s">
        <v>463</v>
      </c>
      <c r="M204" s="199" t="s">
        <v>881</v>
      </c>
      <c r="N204" s="220">
        <v>4</v>
      </c>
      <c r="O204" s="199" t="s">
        <v>769</v>
      </c>
      <c r="P204" s="198" t="s">
        <v>504</v>
      </c>
      <c r="Q204" s="206" t="str">
        <f>IF(AND(P204&lt;&gt;""),VLOOKUP(P204,[4]Presentación!$B$26:$F$29,2,FALSE),"")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204" s="207" t="s">
        <v>770</v>
      </c>
      <c r="S204" s="199" t="s">
        <v>427</v>
      </c>
      <c r="T204" s="199" t="s">
        <v>403</v>
      </c>
      <c r="U204" s="204">
        <v>0</v>
      </c>
      <c r="V204" s="207" t="s">
        <v>412</v>
      </c>
      <c r="W204" s="210" t="s">
        <v>771</v>
      </c>
      <c r="X204" s="134" t="s">
        <v>1172</v>
      </c>
      <c r="Y204" s="130" t="s">
        <v>1174</v>
      </c>
      <c r="Z204" s="208" t="s">
        <v>1242</v>
      </c>
      <c r="AA204" s="199">
        <v>4</v>
      </c>
      <c r="AB204" s="208" t="s">
        <v>1175</v>
      </c>
      <c r="AC204" s="199" t="s">
        <v>948</v>
      </c>
      <c r="AD204" s="199">
        <v>4</v>
      </c>
      <c r="AE204" s="208" t="s">
        <v>1242</v>
      </c>
      <c r="AF204" s="204">
        <v>0</v>
      </c>
      <c r="AG204" s="130" t="s">
        <v>1176</v>
      </c>
      <c r="AH204" s="207" t="s">
        <v>1243</v>
      </c>
      <c r="AI204" s="224" t="s">
        <v>1244</v>
      </c>
    </row>
    <row r="205" spans="1:35" s="79" customFormat="1" ht="74.25" customHeight="1" x14ac:dyDescent="0.2">
      <c r="A205" s="226"/>
      <c r="B205" s="228"/>
      <c r="C205" s="207"/>
      <c r="D205" s="199"/>
      <c r="E205" s="199"/>
      <c r="F205" s="199"/>
      <c r="G205" s="199"/>
      <c r="H205" s="199"/>
      <c r="I205" s="199"/>
      <c r="J205" s="199"/>
      <c r="K205" s="199"/>
      <c r="L205" s="199"/>
      <c r="M205" s="199"/>
      <c r="N205" s="220"/>
      <c r="O205" s="199"/>
      <c r="P205" s="199"/>
      <c r="Q205" s="207"/>
      <c r="R205" s="207" t="s">
        <v>384</v>
      </c>
      <c r="S205" s="199"/>
      <c r="T205" s="199"/>
      <c r="U205" s="204"/>
      <c r="V205" s="207"/>
      <c r="W205" s="210"/>
      <c r="X205" s="134" t="s">
        <v>1173</v>
      </c>
      <c r="Y205" s="126" t="s">
        <v>1174</v>
      </c>
      <c r="Z205" s="297"/>
      <c r="AA205" s="199"/>
      <c r="AB205" s="297"/>
      <c r="AC205" s="199"/>
      <c r="AD205" s="199"/>
      <c r="AE205" s="297"/>
      <c r="AF205" s="204"/>
      <c r="AG205" s="130" t="s">
        <v>1177</v>
      </c>
      <c r="AH205" s="207"/>
      <c r="AI205" s="224"/>
    </row>
    <row r="206" spans="1:35" s="79" customFormat="1" ht="116.25" customHeight="1" x14ac:dyDescent="0.2">
      <c r="A206" s="226"/>
      <c r="B206" s="228"/>
      <c r="C206" s="207"/>
      <c r="D206" s="199"/>
      <c r="E206" s="199"/>
      <c r="F206" s="199"/>
      <c r="G206" s="199" t="s">
        <v>380</v>
      </c>
      <c r="H206" s="199"/>
      <c r="I206" s="199" t="s">
        <v>374</v>
      </c>
      <c r="J206" s="199"/>
      <c r="K206" s="199" t="s">
        <v>378</v>
      </c>
      <c r="L206" s="199"/>
      <c r="M206" s="199"/>
      <c r="N206" s="220"/>
      <c r="O206" s="199"/>
      <c r="P206" s="199"/>
      <c r="Q206" s="207"/>
      <c r="R206" s="207"/>
      <c r="S206" s="199"/>
      <c r="T206" s="199"/>
      <c r="U206" s="204"/>
      <c r="V206" s="207" t="s">
        <v>387</v>
      </c>
      <c r="W206" s="210"/>
      <c r="X206" s="134">
        <v>43630</v>
      </c>
      <c r="Y206" s="126" t="s">
        <v>1175</v>
      </c>
      <c r="Z206" s="206"/>
      <c r="AA206" s="199"/>
      <c r="AB206" s="206"/>
      <c r="AC206" s="199"/>
      <c r="AD206" s="199"/>
      <c r="AE206" s="206"/>
      <c r="AF206" s="204"/>
      <c r="AG206" s="130" t="s">
        <v>1178</v>
      </c>
      <c r="AH206" s="207"/>
      <c r="AI206" s="224"/>
    </row>
    <row r="207" spans="1:35" s="79" customFormat="1" ht="72" customHeight="1" x14ac:dyDescent="0.2">
      <c r="A207" s="226"/>
      <c r="B207" s="227">
        <v>47</v>
      </c>
      <c r="C207" s="207" t="s">
        <v>772</v>
      </c>
      <c r="D207" s="199" t="s">
        <v>477</v>
      </c>
      <c r="E207" s="199" t="s">
        <v>481</v>
      </c>
      <c r="F207" s="199" t="s">
        <v>436</v>
      </c>
      <c r="G207" s="199" t="s">
        <v>773</v>
      </c>
      <c r="H207" s="199" t="s">
        <v>774</v>
      </c>
      <c r="I207" s="199" t="s">
        <v>424</v>
      </c>
      <c r="J207" s="199" t="s">
        <v>413</v>
      </c>
      <c r="K207" s="199" t="s">
        <v>766</v>
      </c>
      <c r="L207" s="199" t="s">
        <v>855</v>
      </c>
      <c r="M207" s="199" t="s">
        <v>878</v>
      </c>
      <c r="N207" s="220">
        <v>200</v>
      </c>
      <c r="O207" s="199" t="s">
        <v>856</v>
      </c>
      <c r="P207" s="198" t="s">
        <v>506</v>
      </c>
      <c r="Q207" s="206" t="str">
        <f>IF(AND(P207&lt;&gt;""),VLOOKUP(P207,Presentación!$B$26:$F$29,2,FALSE),"")</f>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
      <c r="R207" s="207" t="s">
        <v>857</v>
      </c>
      <c r="S207" s="199" t="s">
        <v>411</v>
      </c>
      <c r="T207" s="199" t="s">
        <v>858</v>
      </c>
      <c r="U207" s="204">
        <v>400000000</v>
      </c>
      <c r="V207" s="207" t="s">
        <v>775</v>
      </c>
      <c r="W207" s="210" t="s">
        <v>776</v>
      </c>
      <c r="X207" s="214" t="s">
        <v>1338</v>
      </c>
      <c r="Y207" s="199" t="s">
        <v>1337</v>
      </c>
      <c r="Z207" s="208" t="s">
        <v>1370</v>
      </c>
      <c r="AA207" s="200">
        <v>77</v>
      </c>
      <c r="AB207" s="128" t="s">
        <v>1025</v>
      </c>
      <c r="AC207" s="128" t="s">
        <v>757</v>
      </c>
      <c r="AD207" s="199">
        <v>77</v>
      </c>
      <c r="AE207" s="207" t="s">
        <v>1336</v>
      </c>
      <c r="AF207" s="204"/>
      <c r="AG207" s="130"/>
      <c r="AH207" s="207" t="s">
        <v>1339</v>
      </c>
      <c r="AI207" s="224" t="s">
        <v>1149</v>
      </c>
    </row>
    <row r="208" spans="1:35" s="79" customFormat="1" ht="74.25" customHeight="1" x14ac:dyDescent="0.2">
      <c r="A208" s="226"/>
      <c r="B208" s="228"/>
      <c r="C208" s="207"/>
      <c r="D208" s="199"/>
      <c r="E208" s="199"/>
      <c r="F208" s="199"/>
      <c r="G208" s="199"/>
      <c r="H208" s="199"/>
      <c r="I208" s="199"/>
      <c r="J208" s="199"/>
      <c r="K208" s="199"/>
      <c r="L208" s="199"/>
      <c r="M208" s="199"/>
      <c r="N208" s="220"/>
      <c r="O208" s="199"/>
      <c r="P208" s="199"/>
      <c r="Q208" s="207"/>
      <c r="R208" s="207" t="s">
        <v>384</v>
      </c>
      <c r="S208" s="199"/>
      <c r="T208" s="199"/>
      <c r="U208" s="204"/>
      <c r="V208" s="207"/>
      <c r="W208" s="210"/>
      <c r="X208" s="365"/>
      <c r="Y208" s="199"/>
      <c r="Z208" s="297"/>
      <c r="AA208" s="242"/>
      <c r="AB208" s="128"/>
      <c r="AC208" s="128"/>
      <c r="AD208" s="199"/>
      <c r="AE208" s="207"/>
      <c r="AF208" s="204"/>
      <c r="AG208" s="130"/>
      <c r="AH208" s="207"/>
      <c r="AI208" s="224"/>
    </row>
    <row r="209" spans="1:35" s="79" customFormat="1" ht="78.75" customHeight="1" x14ac:dyDescent="0.2">
      <c r="A209" s="226"/>
      <c r="B209" s="228"/>
      <c r="C209" s="207"/>
      <c r="D209" s="199"/>
      <c r="E209" s="199"/>
      <c r="F209" s="199"/>
      <c r="G209" s="199" t="s">
        <v>380</v>
      </c>
      <c r="H209" s="199"/>
      <c r="I209" s="199" t="s">
        <v>374</v>
      </c>
      <c r="J209" s="199"/>
      <c r="K209" s="199" t="s">
        <v>378</v>
      </c>
      <c r="L209" s="199"/>
      <c r="M209" s="199"/>
      <c r="N209" s="220"/>
      <c r="O209" s="199"/>
      <c r="P209" s="199"/>
      <c r="Q209" s="207"/>
      <c r="R209" s="207"/>
      <c r="S209" s="199"/>
      <c r="T209" s="199"/>
      <c r="U209" s="204"/>
      <c r="V209" s="207" t="s">
        <v>387</v>
      </c>
      <c r="W209" s="210"/>
      <c r="X209" s="365"/>
      <c r="Y209" s="199"/>
      <c r="Z209" s="297"/>
      <c r="AA209" s="242"/>
      <c r="AB209" s="128"/>
      <c r="AC209" s="128"/>
      <c r="AD209" s="199"/>
      <c r="AE209" s="207"/>
      <c r="AF209" s="204"/>
      <c r="AG209" s="130"/>
      <c r="AH209" s="207"/>
      <c r="AI209" s="224"/>
    </row>
    <row r="210" spans="1:35" s="79" customFormat="1" ht="57" customHeight="1" thickBot="1" x14ac:dyDescent="0.25">
      <c r="A210" s="226"/>
      <c r="B210" s="229"/>
      <c r="C210" s="208"/>
      <c r="D210" s="200"/>
      <c r="E210" s="200"/>
      <c r="F210" s="200"/>
      <c r="G210" s="200" t="s">
        <v>380</v>
      </c>
      <c r="H210" s="200"/>
      <c r="I210" s="200" t="s">
        <v>374</v>
      </c>
      <c r="J210" s="200"/>
      <c r="K210" s="200" t="s">
        <v>378</v>
      </c>
      <c r="L210" s="200"/>
      <c r="M210" s="200"/>
      <c r="N210" s="221"/>
      <c r="O210" s="200"/>
      <c r="P210" s="200"/>
      <c r="Q210" s="208"/>
      <c r="R210" s="208" t="s">
        <v>384</v>
      </c>
      <c r="S210" s="200"/>
      <c r="T210" s="200"/>
      <c r="U210" s="205"/>
      <c r="V210" s="208" t="s">
        <v>387</v>
      </c>
      <c r="W210" s="211"/>
      <c r="X210" s="365"/>
      <c r="Y210" s="200"/>
      <c r="Z210" s="297"/>
      <c r="AA210" s="242"/>
      <c r="AB210" s="140"/>
      <c r="AC210" s="140"/>
      <c r="AD210" s="200"/>
      <c r="AE210" s="208"/>
      <c r="AF210" s="205"/>
      <c r="AG210" s="131"/>
      <c r="AH210" s="208"/>
      <c r="AI210" s="225"/>
    </row>
    <row r="211" spans="1:35" s="79" customFormat="1" ht="79.5" customHeight="1" x14ac:dyDescent="0.2">
      <c r="A211" s="232" t="s">
        <v>526</v>
      </c>
      <c r="B211" s="240">
        <v>48</v>
      </c>
      <c r="C211" s="218" t="s">
        <v>515</v>
      </c>
      <c r="D211" s="235" t="s">
        <v>475</v>
      </c>
      <c r="E211" s="235" t="s">
        <v>481</v>
      </c>
      <c r="F211" s="235" t="s">
        <v>442</v>
      </c>
      <c r="G211" s="235" t="s">
        <v>443</v>
      </c>
      <c r="H211" s="235" t="s">
        <v>516</v>
      </c>
      <c r="I211" s="235" t="s">
        <v>444</v>
      </c>
      <c r="J211" s="235" t="s">
        <v>517</v>
      </c>
      <c r="K211" s="235" t="s">
        <v>518</v>
      </c>
      <c r="L211" s="235" t="s">
        <v>410</v>
      </c>
      <c r="M211" s="314" t="s">
        <v>879</v>
      </c>
      <c r="N211" s="219">
        <v>120</v>
      </c>
      <c r="O211" s="218" t="s">
        <v>446</v>
      </c>
      <c r="P211" s="235" t="s">
        <v>504</v>
      </c>
      <c r="Q211" s="218" t="str">
        <f>IF(AND(P211&lt;&gt;""),VLOOKUP(P211,Presentación!$B$26:$F$29,2,FALSE),"")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211" s="218" t="s">
        <v>957</v>
      </c>
      <c r="S211" s="235" t="s">
        <v>411</v>
      </c>
      <c r="T211" s="235" t="s">
        <v>1199</v>
      </c>
      <c r="U211" s="222">
        <v>0</v>
      </c>
      <c r="V211" s="218" t="s">
        <v>519</v>
      </c>
      <c r="W211" s="239" t="s">
        <v>388</v>
      </c>
      <c r="X211" s="212" t="s">
        <v>1194</v>
      </c>
      <c r="Y211" s="215" t="s">
        <v>1245</v>
      </c>
      <c r="Z211" s="218" t="s">
        <v>1246</v>
      </c>
      <c r="AA211" s="219">
        <v>330</v>
      </c>
      <c r="AB211" s="145" t="s">
        <v>958</v>
      </c>
      <c r="AC211" s="147" t="s">
        <v>375</v>
      </c>
      <c r="AD211" s="219">
        <v>130</v>
      </c>
      <c r="AE211" s="218" t="s">
        <v>1200</v>
      </c>
      <c r="AF211" s="222">
        <v>0</v>
      </c>
      <c r="AG211" s="133" t="s">
        <v>1195</v>
      </c>
      <c r="AH211" s="218" t="s">
        <v>960</v>
      </c>
      <c r="AI211" s="238" t="s">
        <v>1247</v>
      </c>
    </row>
    <row r="212" spans="1:35" s="79" customFormat="1" ht="57.75" customHeight="1" x14ac:dyDescent="0.2">
      <c r="A212" s="226"/>
      <c r="B212" s="228"/>
      <c r="C212" s="207"/>
      <c r="D212" s="199"/>
      <c r="E212" s="199"/>
      <c r="F212" s="199"/>
      <c r="G212" s="199"/>
      <c r="H212" s="199"/>
      <c r="I212" s="199"/>
      <c r="J212" s="199"/>
      <c r="K212" s="199"/>
      <c r="L212" s="199"/>
      <c r="M212" s="242"/>
      <c r="N212" s="220"/>
      <c r="O212" s="207"/>
      <c r="P212" s="199"/>
      <c r="Q212" s="207"/>
      <c r="R212" s="207"/>
      <c r="S212" s="199"/>
      <c r="T212" s="199"/>
      <c r="U212" s="204"/>
      <c r="V212" s="207"/>
      <c r="W212" s="210"/>
      <c r="X212" s="213"/>
      <c r="Y212" s="216"/>
      <c r="Z212" s="207"/>
      <c r="AA212" s="220"/>
      <c r="AB212" s="135"/>
      <c r="AC212" s="128"/>
      <c r="AD212" s="220"/>
      <c r="AE212" s="207"/>
      <c r="AF212" s="204"/>
      <c r="AG212" s="130"/>
      <c r="AH212" s="207"/>
      <c r="AI212" s="224"/>
    </row>
    <row r="213" spans="1:35" s="79" customFormat="1" ht="57.75" customHeight="1" x14ac:dyDescent="0.2">
      <c r="A213" s="226"/>
      <c r="B213" s="228"/>
      <c r="C213" s="207"/>
      <c r="D213" s="199"/>
      <c r="E213" s="199"/>
      <c r="F213" s="199"/>
      <c r="G213" s="199"/>
      <c r="H213" s="199"/>
      <c r="I213" s="199"/>
      <c r="J213" s="199"/>
      <c r="K213" s="199"/>
      <c r="L213" s="199"/>
      <c r="M213" s="242"/>
      <c r="N213" s="220"/>
      <c r="O213" s="207"/>
      <c r="P213" s="199"/>
      <c r="Q213" s="207"/>
      <c r="R213" s="207"/>
      <c r="S213" s="199"/>
      <c r="T213" s="199"/>
      <c r="U213" s="204"/>
      <c r="V213" s="207"/>
      <c r="W213" s="210"/>
      <c r="X213" s="213"/>
      <c r="Y213" s="216"/>
      <c r="Z213" s="207"/>
      <c r="AA213" s="220"/>
      <c r="AB213" s="135"/>
      <c r="AC213" s="128"/>
      <c r="AD213" s="220"/>
      <c r="AE213" s="207"/>
      <c r="AF213" s="204"/>
      <c r="AG213" s="130"/>
      <c r="AH213" s="207"/>
      <c r="AI213" s="224"/>
    </row>
    <row r="214" spans="1:35" s="79" customFormat="1" ht="57.75" customHeight="1" x14ac:dyDescent="0.2">
      <c r="A214" s="226"/>
      <c r="B214" s="228"/>
      <c r="C214" s="207"/>
      <c r="D214" s="199"/>
      <c r="E214" s="199"/>
      <c r="F214" s="199"/>
      <c r="G214" s="199"/>
      <c r="H214" s="199"/>
      <c r="I214" s="199"/>
      <c r="J214" s="199"/>
      <c r="K214" s="199"/>
      <c r="L214" s="199"/>
      <c r="M214" s="198"/>
      <c r="N214" s="220"/>
      <c r="O214" s="207"/>
      <c r="P214" s="199"/>
      <c r="Q214" s="207"/>
      <c r="R214" s="207"/>
      <c r="S214" s="199"/>
      <c r="T214" s="199"/>
      <c r="U214" s="204"/>
      <c r="V214" s="207"/>
      <c r="W214" s="210"/>
      <c r="X214" s="213"/>
      <c r="Y214" s="216"/>
      <c r="Z214" s="207"/>
      <c r="AA214" s="220"/>
      <c r="AB214" s="128"/>
      <c r="AC214" s="128"/>
      <c r="AD214" s="220"/>
      <c r="AE214" s="207"/>
      <c r="AF214" s="204"/>
      <c r="AG214" s="130"/>
      <c r="AH214" s="207"/>
      <c r="AI214" s="224"/>
    </row>
    <row r="215" spans="1:35" s="79" customFormat="1" ht="86.25" customHeight="1" x14ac:dyDescent="0.2">
      <c r="A215" s="226"/>
      <c r="B215" s="227">
        <v>49</v>
      </c>
      <c r="C215" s="207" t="s">
        <v>448</v>
      </c>
      <c r="D215" s="199" t="s">
        <v>477</v>
      </c>
      <c r="E215" s="199" t="s">
        <v>481</v>
      </c>
      <c r="F215" s="199" t="s">
        <v>449</v>
      </c>
      <c r="G215" s="199" t="s">
        <v>450</v>
      </c>
      <c r="H215" s="199" t="s">
        <v>777</v>
      </c>
      <c r="I215" s="199" t="s">
        <v>445</v>
      </c>
      <c r="J215" s="199" t="s">
        <v>456</v>
      </c>
      <c r="K215" s="199" t="s">
        <v>451</v>
      </c>
      <c r="L215" s="199" t="s">
        <v>452</v>
      </c>
      <c r="M215" s="200" t="s">
        <v>879</v>
      </c>
      <c r="N215" s="220">
        <v>150</v>
      </c>
      <c r="O215" s="207" t="s">
        <v>778</v>
      </c>
      <c r="P215" s="198" t="s">
        <v>504</v>
      </c>
      <c r="Q215" s="206" t="str">
        <f>IF(AND(P215&lt;&gt;""),VLOOKUP(P215,Presentación!$B$26:$F$29,2,FALSE),"")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215" s="207" t="s">
        <v>466</v>
      </c>
      <c r="S215" s="199" t="s">
        <v>411</v>
      </c>
      <c r="T215" s="199" t="s">
        <v>447</v>
      </c>
      <c r="U215" s="204">
        <v>0</v>
      </c>
      <c r="V215" s="207" t="s">
        <v>779</v>
      </c>
      <c r="W215" s="210" t="s">
        <v>388</v>
      </c>
      <c r="X215" s="213" t="s">
        <v>956</v>
      </c>
      <c r="Y215" s="360" t="s">
        <v>1248</v>
      </c>
      <c r="Z215" s="207" t="s">
        <v>1249</v>
      </c>
      <c r="AA215" s="220">
        <f>396+652+580</f>
        <v>1628</v>
      </c>
      <c r="AB215" s="128" t="s">
        <v>1250</v>
      </c>
      <c r="AC215" s="128" t="s">
        <v>740</v>
      </c>
      <c r="AD215" s="220">
        <f>396+652+580</f>
        <v>1628</v>
      </c>
      <c r="AE215" s="207" t="s">
        <v>1251</v>
      </c>
      <c r="AF215" s="204">
        <v>0</v>
      </c>
      <c r="AG215" s="130" t="s">
        <v>1196</v>
      </c>
      <c r="AH215" s="207" t="s">
        <v>1252</v>
      </c>
      <c r="AI215" s="224" t="s">
        <v>1253</v>
      </c>
    </row>
    <row r="216" spans="1:35" s="79" customFormat="1" ht="77.25" customHeight="1" x14ac:dyDescent="0.2">
      <c r="A216" s="226"/>
      <c r="B216" s="228"/>
      <c r="C216" s="207"/>
      <c r="D216" s="199"/>
      <c r="E216" s="199"/>
      <c r="F216" s="199"/>
      <c r="G216" s="199"/>
      <c r="H216" s="199"/>
      <c r="I216" s="199"/>
      <c r="J216" s="199"/>
      <c r="K216" s="199"/>
      <c r="L216" s="199"/>
      <c r="M216" s="242"/>
      <c r="N216" s="220"/>
      <c r="O216" s="207"/>
      <c r="P216" s="199"/>
      <c r="Q216" s="207"/>
      <c r="R216" s="207"/>
      <c r="S216" s="199"/>
      <c r="T216" s="199"/>
      <c r="U216" s="204"/>
      <c r="V216" s="207"/>
      <c r="W216" s="210"/>
      <c r="X216" s="213"/>
      <c r="Y216" s="360"/>
      <c r="Z216" s="207"/>
      <c r="AA216" s="220"/>
      <c r="AB216" s="128" t="s">
        <v>1254</v>
      </c>
      <c r="AC216" s="128" t="s">
        <v>948</v>
      </c>
      <c r="AD216" s="220"/>
      <c r="AE216" s="207"/>
      <c r="AF216" s="204"/>
      <c r="AG216" s="130"/>
      <c r="AH216" s="207"/>
      <c r="AI216" s="224"/>
    </row>
    <row r="217" spans="1:35" s="79" customFormat="1" ht="57" customHeight="1" x14ac:dyDescent="0.2">
      <c r="A217" s="226"/>
      <c r="B217" s="228"/>
      <c r="C217" s="207"/>
      <c r="D217" s="199"/>
      <c r="E217" s="199"/>
      <c r="F217" s="199"/>
      <c r="G217" s="199"/>
      <c r="H217" s="199"/>
      <c r="I217" s="199"/>
      <c r="J217" s="199"/>
      <c r="K217" s="199"/>
      <c r="L217" s="199"/>
      <c r="M217" s="242"/>
      <c r="N217" s="220"/>
      <c r="O217" s="207"/>
      <c r="P217" s="199"/>
      <c r="Q217" s="207"/>
      <c r="R217" s="207"/>
      <c r="S217" s="199"/>
      <c r="T217" s="199"/>
      <c r="U217" s="204"/>
      <c r="V217" s="207"/>
      <c r="W217" s="210"/>
      <c r="X217" s="213"/>
      <c r="Y217" s="360"/>
      <c r="Z217" s="207"/>
      <c r="AA217" s="220"/>
      <c r="AB217" s="128"/>
      <c r="AC217" s="128"/>
      <c r="AD217" s="220"/>
      <c r="AE217" s="207"/>
      <c r="AF217" s="204"/>
      <c r="AG217" s="130"/>
      <c r="AH217" s="207"/>
      <c r="AI217" s="224"/>
    </row>
    <row r="218" spans="1:35" s="79" customFormat="1" ht="75.75" customHeight="1" thickBot="1" x14ac:dyDescent="0.25">
      <c r="A218" s="226"/>
      <c r="B218" s="228"/>
      <c r="C218" s="207"/>
      <c r="D218" s="199"/>
      <c r="E218" s="199"/>
      <c r="F218" s="199"/>
      <c r="G218" s="199"/>
      <c r="H218" s="199"/>
      <c r="I218" s="199"/>
      <c r="J218" s="199"/>
      <c r="K218" s="199"/>
      <c r="L218" s="199"/>
      <c r="M218" s="198"/>
      <c r="N218" s="220"/>
      <c r="O218" s="207"/>
      <c r="P218" s="199"/>
      <c r="Q218" s="207"/>
      <c r="R218" s="207"/>
      <c r="S218" s="199"/>
      <c r="T218" s="199"/>
      <c r="U218" s="204"/>
      <c r="V218" s="207"/>
      <c r="W218" s="210"/>
      <c r="X218" s="213"/>
      <c r="Y218" s="360"/>
      <c r="Z218" s="207"/>
      <c r="AA218" s="220"/>
      <c r="AB218" s="128"/>
      <c r="AC218" s="128"/>
      <c r="AD218" s="220"/>
      <c r="AE218" s="207"/>
      <c r="AF218" s="204"/>
      <c r="AG218" s="130"/>
      <c r="AH218" s="207"/>
      <c r="AI218" s="224"/>
    </row>
    <row r="219" spans="1:35" s="79" customFormat="1" ht="92.25" customHeight="1" x14ac:dyDescent="0.2">
      <c r="A219" s="226"/>
      <c r="B219" s="227">
        <v>50</v>
      </c>
      <c r="C219" s="207" t="s">
        <v>480</v>
      </c>
      <c r="D219" s="199" t="s">
        <v>479</v>
      </c>
      <c r="E219" s="199" t="s">
        <v>481</v>
      </c>
      <c r="F219" s="199" t="s">
        <v>449</v>
      </c>
      <c r="G219" s="199" t="s">
        <v>453</v>
      </c>
      <c r="H219" s="199" t="s">
        <v>527</v>
      </c>
      <c r="I219" s="199" t="s">
        <v>467</v>
      </c>
      <c r="J219" s="199" t="s">
        <v>468</v>
      </c>
      <c r="K219" s="199" t="s">
        <v>451</v>
      </c>
      <c r="L219" s="199" t="s">
        <v>469</v>
      </c>
      <c r="M219" s="200" t="s">
        <v>879</v>
      </c>
      <c r="N219" s="220">
        <v>30</v>
      </c>
      <c r="O219" s="207" t="s">
        <v>457</v>
      </c>
      <c r="P219" s="198" t="s">
        <v>511</v>
      </c>
      <c r="Q219" s="206" t="str">
        <f>IF(AND(P219&lt;&gt;""),VLOOKUP(P219,Presentación!$B$26:$F$29,2,FALSE),"")</f>
        <v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v>
      </c>
      <c r="R219" s="207" t="s">
        <v>454</v>
      </c>
      <c r="S219" s="199" t="s">
        <v>455</v>
      </c>
      <c r="T219" s="199" t="s">
        <v>1201</v>
      </c>
      <c r="U219" s="204">
        <v>0</v>
      </c>
      <c r="V219" s="207" t="s">
        <v>483</v>
      </c>
      <c r="W219" s="210" t="s">
        <v>388</v>
      </c>
      <c r="X219" s="357">
        <v>43503</v>
      </c>
      <c r="Y219" s="207" t="s">
        <v>1255</v>
      </c>
      <c r="Z219" s="207" t="s">
        <v>1256</v>
      </c>
      <c r="AA219" s="199">
        <v>72</v>
      </c>
      <c r="AB219" s="128" t="s">
        <v>959</v>
      </c>
      <c r="AC219" s="147" t="s">
        <v>375</v>
      </c>
      <c r="AD219" s="199">
        <v>72</v>
      </c>
      <c r="AE219" s="207" t="s">
        <v>1197</v>
      </c>
      <c r="AF219" s="204">
        <v>0</v>
      </c>
      <c r="AG219" s="130" t="s">
        <v>1257</v>
      </c>
      <c r="AH219" s="207" t="s">
        <v>1203</v>
      </c>
      <c r="AI219" s="224" t="s">
        <v>1198</v>
      </c>
    </row>
    <row r="220" spans="1:35" s="79" customFormat="1" ht="57" customHeight="1" x14ac:dyDescent="0.2">
      <c r="A220" s="226"/>
      <c r="B220" s="228"/>
      <c r="C220" s="207"/>
      <c r="D220" s="199"/>
      <c r="E220" s="199"/>
      <c r="F220" s="199"/>
      <c r="G220" s="199"/>
      <c r="H220" s="199"/>
      <c r="I220" s="199"/>
      <c r="J220" s="199"/>
      <c r="K220" s="199"/>
      <c r="L220" s="199"/>
      <c r="M220" s="242"/>
      <c r="N220" s="220"/>
      <c r="O220" s="207"/>
      <c r="P220" s="199"/>
      <c r="Q220" s="207"/>
      <c r="R220" s="207"/>
      <c r="S220" s="199"/>
      <c r="T220" s="199"/>
      <c r="U220" s="204"/>
      <c r="V220" s="207"/>
      <c r="W220" s="210"/>
      <c r="X220" s="358"/>
      <c r="Y220" s="207"/>
      <c r="Z220" s="207"/>
      <c r="AA220" s="199"/>
      <c r="AB220" s="128"/>
      <c r="AC220" s="128"/>
      <c r="AD220" s="199"/>
      <c r="AE220" s="207"/>
      <c r="AF220" s="204"/>
      <c r="AG220" s="130" t="s">
        <v>1202</v>
      </c>
      <c r="AH220" s="207"/>
      <c r="AI220" s="224"/>
    </row>
    <row r="221" spans="1:35" s="79" customFormat="1" ht="57" customHeight="1" x14ac:dyDescent="0.2">
      <c r="A221" s="226"/>
      <c r="B221" s="228"/>
      <c r="C221" s="207"/>
      <c r="D221" s="199"/>
      <c r="E221" s="199"/>
      <c r="F221" s="199"/>
      <c r="G221" s="199"/>
      <c r="H221" s="199"/>
      <c r="I221" s="199"/>
      <c r="J221" s="199"/>
      <c r="K221" s="199"/>
      <c r="L221" s="199"/>
      <c r="M221" s="242"/>
      <c r="N221" s="220"/>
      <c r="O221" s="207"/>
      <c r="P221" s="199"/>
      <c r="Q221" s="207"/>
      <c r="R221" s="207"/>
      <c r="S221" s="199"/>
      <c r="T221" s="199"/>
      <c r="U221" s="204"/>
      <c r="V221" s="207"/>
      <c r="W221" s="210"/>
      <c r="X221" s="358"/>
      <c r="Y221" s="207"/>
      <c r="Z221" s="207"/>
      <c r="AA221" s="199"/>
      <c r="AB221" s="128"/>
      <c r="AC221" s="128"/>
      <c r="AD221" s="199"/>
      <c r="AE221" s="207"/>
      <c r="AF221" s="204"/>
      <c r="AG221" s="130" t="s">
        <v>1258</v>
      </c>
      <c r="AH221" s="207"/>
      <c r="AI221" s="224"/>
    </row>
    <row r="222" spans="1:35" s="79" customFormat="1" ht="57" customHeight="1" thickBot="1" x14ac:dyDescent="0.25">
      <c r="A222" s="263"/>
      <c r="B222" s="241"/>
      <c r="C222" s="250"/>
      <c r="D222" s="244"/>
      <c r="E222" s="244"/>
      <c r="F222" s="244"/>
      <c r="G222" s="244"/>
      <c r="H222" s="244"/>
      <c r="I222" s="244"/>
      <c r="J222" s="244"/>
      <c r="K222" s="244"/>
      <c r="L222" s="244"/>
      <c r="M222" s="249"/>
      <c r="N222" s="251"/>
      <c r="O222" s="250"/>
      <c r="P222" s="244"/>
      <c r="Q222" s="250"/>
      <c r="R222" s="250"/>
      <c r="S222" s="244"/>
      <c r="T222" s="244"/>
      <c r="U222" s="252"/>
      <c r="V222" s="250"/>
      <c r="W222" s="253"/>
      <c r="X222" s="359"/>
      <c r="Y222" s="250"/>
      <c r="Z222" s="250"/>
      <c r="AA222" s="244"/>
      <c r="AB222" s="132"/>
      <c r="AC222" s="132"/>
      <c r="AD222" s="244"/>
      <c r="AE222" s="250"/>
      <c r="AF222" s="252"/>
      <c r="AG222" s="130"/>
      <c r="AH222" s="250"/>
      <c r="AI222" s="262"/>
    </row>
    <row r="223" spans="1:35" s="79" customFormat="1" ht="80.25" customHeight="1" x14ac:dyDescent="0.2">
      <c r="A223" s="232" t="s">
        <v>586</v>
      </c>
      <c r="B223" s="240">
        <v>51</v>
      </c>
      <c r="C223" s="218" t="s">
        <v>780</v>
      </c>
      <c r="D223" s="235" t="s">
        <v>478</v>
      </c>
      <c r="E223" s="235" t="s">
        <v>481</v>
      </c>
      <c r="F223" s="235" t="s">
        <v>781</v>
      </c>
      <c r="G223" s="235" t="s">
        <v>380</v>
      </c>
      <c r="H223" s="235" t="s">
        <v>782</v>
      </c>
      <c r="I223" s="235" t="s">
        <v>424</v>
      </c>
      <c r="J223" s="235" t="s">
        <v>413</v>
      </c>
      <c r="K223" s="235" t="s">
        <v>405</v>
      </c>
      <c r="L223" s="235" t="s">
        <v>463</v>
      </c>
      <c r="M223" s="218" t="s">
        <v>783</v>
      </c>
      <c r="N223" s="219">
        <v>10</v>
      </c>
      <c r="O223" s="235" t="s">
        <v>784</v>
      </c>
      <c r="P223" s="235" t="s">
        <v>504</v>
      </c>
      <c r="Q223" s="218" t="str">
        <f>IF(AND(P223&lt;&gt;""),VLOOKUP(P223,Presentación!$B$26:$F$29,2,FALSE),"")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223" s="218" t="s">
        <v>785</v>
      </c>
      <c r="S223" s="235" t="s">
        <v>411</v>
      </c>
      <c r="T223" s="235" t="s">
        <v>403</v>
      </c>
      <c r="U223" s="222">
        <v>0</v>
      </c>
      <c r="V223" s="218" t="s">
        <v>786</v>
      </c>
      <c r="W223" s="239" t="s">
        <v>787</v>
      </c>
      <c r="X223" s="212" t="s">
        <v>782</v>
      </c>
      <c r="Y223" s="235" t="s">
        <v>403</v>
      </c>
      <c r="Z223" s="218" t="s">
        <v>1311</v>
      </c>
      <c r="AA223" s="235">
        <v>10</v>
      </c>
      <c r="AB223" s="147">
        <v>10</v>
      </c>
      <c r="AC223" s="147" t="s">
        <v>757</v>
      </c>
      <c r="AD223" s="235"/>
      <c r="AE223" s="218" t="s">
        <v>1312</v>
      </c>
      <c r="AF223" s="222">
        <v>0</v>
      </c>
      <c r="AG223" s="133" t="s">
        <v>1371</v>
      </c>
      <c r="AH223" s="218" t="s">
        <v>1313</v>
      </c>
      <c r="AI223" s="238" t="s">
        <v>1372</v>
      </c>
    </row>
    <row r="224" spans="1:35" s="78" customFormat="1" ht="80.25" customHeight="1" x14ac:dyDescent="0.2">
      <c r="A224" s="226"/>
      <c r="B224" s="228"/>
      <c r="C224" s="207"/>
      <c r="D224" s="199"/>
      <c r="E224" s="199"/>
      <c r="F224" s="199"/>
      <c r="G224" s="199"/>
      <c r="H224" s="199"/>
      <c r="I224" s="199"/>
      <c r="J224" s="199"/>
      <c r="K224" s="199"/>
      <c r="L224" s="199"/>
      <c r="M224" s="207"/>
      <c r="N224" s="220"/>
      <c r="O224" s="199"/>
      <c r="P224" s="199"/>
      <c r="Q224" s="207"/>
      <c r="R224" s="207" t="s">
        <v>384</v>
      </c>
      <c r="S224" s="199"/>
      <c r="T224" s="199"/>
      <c r="U224" s="204"/>
      <c r="V224" s="207"/>
      <c r="W224" s="210"/>
      <c r="X224" s="213"/>
      <c r="Y224" s="199"/>
      <c r="Z224" s="207"/>
      <c r="AA224" s="199"/>
      <c r="AB224" s="128"/>
      <c r="AC224" s="128"/>
      <c r="AD224" s="199"/>
      <c r="AE224" s="207"/>
      <c r="AF224" s="204"/>
      <c r="AG224" s="130"/>
      <c r="AH224" s="207"/>
      <c r="AI224" s="224"/>
    </row>
    <row r="225" spans="1:35" s="78" customFormat="1" ht="80.25" customHeight="1" x14ac:dyDescent="0.2">
      <c r="A225" s="226"/>
      <c r="B225" s="228"/>
      <c r="C225" s="207"/>
      <c r="D225" s="199"/>
      <c r="E225" s="199"/>
      <c r="F225" s="199"/>
      <c r="G225" s="199" t="s">
        <v>380</v>
      </c>
      <c r="H225" s="199"/>
      <c r="I225" s="199" t="s">
        <v>374</v>
      </c>
      <c r="J225" s="199"/>
      <c r="K225" s="199" t="s">
        <v>378</v>
      </c>
      <c r="L225" s="199"/>
      <c r="M225" s="207"/>
      <c r="N225" s="220"/>
      <c r="O225" s="199"/>
      <c r="P225" s="199"/>
      <c r="Q225" s="207"/>
      <c r="R225" s="207"/>
      <c r="S225" s="199"/>
      <c r="T225" s="199"/>
      <c r="U225" s="204"/>
      <c r="V225" s="207" t="s">
        <v>387</v>
      </c>
      <c r="W225" s="210"/>
      <c r="X225" s="213"/>
      <c r="Y225" s="199"/>
      <c r="Z225" s="207"/>
      <c r="AA225" s="199"/>
      <c r="AB225" s="128"/>
      <c r="AC225" s="128"/>
      <c r="AD225" s="199"/>
      <c r="AE225" s="207"/>
      <c r="AF225" s="204"/>
      <c r="AG225" s="130"/>
      <c r="AH225" s="207"/>
      <c r="AI225" s="224"/>
    </row>
    <row r="226" spans="1:35" s="78" customFormat="1" ht="80.25" customHeight="1" x14ac:dyDescent="0.2">
      <c r="A226" s="226"/>
      <c r="B226" s="228"/>
      <c r="C226" s="207"/>
      <c r="D226" s="199"/>
      <c r="E226" s="199"/>
      <c r="F226" s="199"/>
      <c r="G226" s="199" t="s">
        <v>380</v>
      </c>
      <c r="H226" s="199"/>
      <c r="I226" s="199" t="s">
        <v>374</v>
      </c>
      <c r="J226" s="199"/>
      <c r="K226" s="199" t="s">
        <v>378</v>
      </c>
      <c r="L226" s="199"/>
      <c r="M226" s="207"/>
      <c r="N226" s="220"/>
      <c r="O226" s="199"/>
      <c r="P226" s="199"/>
      <c r="Q226" s="207"/>
      <c r="R226" s="207" t="s">
        <v>384</v>
      </c>
      <c r="S226" s="199"/>
      <c r="T226" s="199"/>
      <c r="U226" s="204"/>
      <c r="V226" s="207" t="s">
        <v>387</v>
      </c>
      <c r="W226" s="210"/>
      <c r="X226" s="213"/>
      <c r="Y226" s="199"/>
      <c r="Z226" s="207"/>
      <c r="AA226" s="199"/>
      <c r="AB226" s="128"/>
      <c r="AC226" s="128"/>
      <c r="AD226" s="199"/>
      <c r="AE226" s="207"/>
      <c r="AF226" s="204"/>
      <c r="AG226" s="130"/>
      <c r="AH226" s="207"/>
      <c r="AI226" s="224"/>
    </row>
    <row r="227" spans="1:35" s="78" customFormat="1" ht="80.25" customHeight="1" x14ac:dyDescent="0.2">
      <c r="A227" s="226"/>
      <c r="B227" s="227">
        <v>52</v>
      </c>
      <c r="C227" s="207" t="s">
        <v>788</v>
      </c>
      <c r="D227" s="199" t="s">
        <v>478</v>
      </c>
      <c r="E227" s="199" t="s">
        <v>481</v>
      </c>
      <c r="F227" s="199" t="s">
        <v>781</v>
      </c>
      <c r="G227" s="199" t="s">
        <v>380</v>
      </c>
      <c r="H227" s="199" t="s">
        <v>789</v>
      </c>
      <c r="I227" s="199" t="s">
        <v>424</v>
      </c>
      <c r="J227" s="199" t="s">
        <v>790</v>
      </c>
      <c r="K227" s="199" t="s">
        <v>694</v>
      </c>
      <c r="L227" s="199" t="s">
        <v>425</v>
      </c>
      <c r="M227" s="207" t="s">
        <v>783</v>
      </c>
      <c r="N227" s="220">
        <v>30</v>
      </c>
      <c r="O227" s="207" t="s">
        <v>791</v>
      </c>
      <c r="P227" s="198" t="s">
        <v>504</v>
      </c>
      <c r="Q227" s="206" t="str">
        <f>IF(AND(P227&lt;&gt;""),VLOOKUP(P227,Presentación!$B$26:$F$29,2,FALSE),"")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227" s="207" t="s">
        <v>426</v>
      </c>
      <c r="S227" s="199" t="s">
        <v>385</v>
      </c>
      <c r="T227" s="199" t="s">
        <v>792</v>
      </c>
      <c r="U227" s="204">
        <v>0</v>
      </c>
      <c r="V227" s="207" t="s">
        <v>793</v>
      </c>
      <c r="W227" s="210" t="s">
        <v>794</v>
      </c>
      <c r="X227" s="213" t="s">
        <v>789</v>
      </c>
      <c r="Y227" s="199" t="s">
        <v>792</v>
      </c>
      <c r="Z227" s="207" t="s">
        <v>1311</v>
      </c>
      <c r="AA227" s="199">
        <v>30</v>
      </c>
      <c r="AB227" s="128">
        <v>30</v>
      </c>
      <c r="AC227" s="128" t="s">
        <v>757</v>
      </c>
      <c r="AD227" s="199"/>
      <c r="AE227" s="207" t="s">
        <v>1312</v>
      </c>
      <c r="AF227" s="204">
        <v>0</v>
      </c>
      <c r="AG227" s="130" t="s">
        <v>1373</v>
      </c>
      <c r="AH227" s="207" t="s">
        <v>1313</v>
      </c>
      <c r="AI227" s="224" t="s">
        <v>1372</v>
      </c>
    </row>
    <row r="228" spans="1:35" s="78" customFormat="1" ht="80.25" customHeight="1" x14ac:dyDescent="0.2">
      <c r="A228" s="226"/>
      <c r="B228" s="228"/>
      <c r="C228" s="207"/>
      <c r="D228" s="199"/>
      <c r="E228" s="199"/>
      <c r="F228" s="199"/>
      <c r="G228" s="199"/>
      <c r="H228" s="199"/>
      <c r="I228" s="199"/>
      <c r="J228" s="199"/>
      <c r="K228" s="199"/>
      <c r="L228" s="199"/>
      <c r="M228" s="207"/>
      <c r="N228" s="220"/>
      <c r="O228" s="207"/>
      <c r="P228" s="199"/>
      <c r="Q228" s="207"/>
      <c r="R228" s="207"/>
      <c r="S228" s="199" t="s">
        <v>385</v>
      </c>
      <c r="T228" s="199"/>
      <c r="U228" s="204"/>
      <c r="V228" s="207"/>
      <c r="W228" s="210"/>
      <c r="X228" s="213"/>
      <c r="Y228" s="199"/>
      <c r="Z228" s="207"/>
      <c r="AA228" s="199"/>
      <c r="AB228" s="128"/>
      <c r="AC228" s="128"/>
      <c r="AD228" s="199"/>
      <c r="AE228" s="207"/>
      <c r="AF228" s="204"/>
      <c r="AG228" s="130"/>
      <c r="AH228" s="207"/>
      <c r="AI228" s="224"/>
    </row>
    <row r="229" spans="1:35" s="78" customFormat="1" ht="80.25" customHeight="1" x14ac:dyDescent="0.2">
      <c r="A229" s="226"/>
      <c r="B229" s="228"/>
      <c r="C229" s="207"/>
      <c r="D229" s="199"/>
      <c r="E229" s="199"/>
      <c r="F229" s="199"/>
      <c r="G229" s="199" t="s">
        <v>380</v>
      </c>
      <c r="H229" s="199"/>
      <c r="I229" s="199" t="s">
        <v>374</v>
      </c>
      <c r="J229" s="199"/>
      <c r="K229" s="199" t="s">
        <v>378</v>
      </c>
      <c r="L229" s="199"/>
      <c r="M229" s="207"/>
      <c r="N229" s="220"/>
      <c r="O229" s="207"/>
      <c r="P229" s="199"/>
      <c r="Q229" s="207"/>
      <c r="R229" s="207"/>
      <c r="S229" s="199"/>
      <c r="T229" s="199"/>
      <c r="U229" s="204"/>
      <c r="V229" s="207"/>
      <c r="W229" s="210"/>
      <c r="X229" s="213"/>
      <c r="Y229" s="199"/>
      <c r="Z229" s="207"/>
      <c r="AA229" s="199"/>
      <c r="AB229" s="128"/>
      <c r="AC229" s="128"/>
      <c r="AD229" s="199"/>
      <c r="AE229" s="207"/>
      <c r="AF229" s="204"/>
      <c r="AG229" s="130"/>
      <c r="AH229" s="207"/>
      <c r="AI229" s="224"/>
    </row>
    <row r="230" spans="1:35" s="78" customFormat="1" ht="133.5" customHeight="1" thickBot="1" x14ac:dyDescent="0.25">
      <c r="A230" s="226"/>
      <c r="B230" s="228"/>
      <c r="C230" s="207"/>
      <c r="D230" s="199"/>
      <c r="E230" s="199"/>
      <c r="F230" s="199"/>
      <c r="G230" s="199" t="s">
        <v>380</v>
      </c>
      <c r="H230" s="199"/>
      <c r="I230" s="199" t="s">
        <v>374</v>
      </c>
      <c r="J230" s="199"/>
      <c r="K230" s="199" t="s">
        <v>378</v>
      </c>
      <c r="L230" s="199"/>
      <c r="M230" s="207"/>
      <c r="N230" s="220"/>
      <c r="O230" s="207"/>
      <c r="P230" s="199"/>
      <c r="Q230" s="207"/>
      <c r="R230" s="207"/>
      <c r="S230" s="199" t="s">
        <v>385</v>
      </c>
      <c r="T230" s="199"/>
      <c r="U230" s="204"/>
      <c r="V230" s="207"/>
      <c r="W230" s="210"/>
      <c r="X230" s="213"/>
      <c r="Y230" s="199"/>
      <c r="Z230" s="207"/>
      <c r="AA230" s="199"/>
      <c r="AB230" s="128"/>
      <c r="AC230" s="128"/>
      <c r="AD230" s="199"/>
      <c r="AE230" s="207"/>
      <c r="AF230" s="204"/>
      <c r="AG230" s="130"/>
      <c r="AH230" s="207"/>
      <c r="AI230" s="224"/>
    </row>
    <row r="231" spans="1:35" s="78" customFormat="1" ht="72.75" customHeight="1" x14ac:dyDescent="0.2">
      <c r="A231" s="226"/>
      <c r="B231" s="227">
        <v>53</v>
      </c>
      <c r="C231" s="207" t="s">
        <v>795</v>
      </c>
      <c r="D231" s="199" t="s">
        <v>479</v>
      </c>
      <c r="E231" s="199" t="s">
        <v>481</v>
      </c>
      <c r="F231" s="199" t="s">
        <v>781</v>
      </c>
      <c r="G231" s="199" t="s">
        <v>380</v>
      </c>
      <c r="H231" s="199" t="s">
        <v>796</v>
      </c>
      <c r="I231" s="199" t="s">
        <v>424</v>
      </c>
      <c r="J231" s="199" t="s">
        <v>790</v>
      </c>
      <c r="K231" s="199" t="s">
        <v>405</v>
      </c>
      <c r="L231" s="199" t="s">
        <v>797</v>
      </c>
      <c r="M231" s="207" t="s">
        <v>798</v>
      </c>
      <c r="N231" s="220">
        <v>50</v>
      </c>
      <c r="O231" s="199" t="s">
        <v>799</v>
      </c>
      <c r="P231" s="198" t="s">
        <v>504</v>
      </c>
      <c r="Q231" s="206" t="str">
        <f>IF(AND(P231&lt;&gt;""),VLOOKUP(P231,Presentación!$B$26:$F$29,2,FALSE),"")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231" s="207" t="s">
        <v>800</v>
      </c>
      <c r="S231" s="199" t="s">
        <v>411</v>
      </c>
      <c r="T231" s="199" t="s">
        <v>801</v>
      </c>
      <c r="U231" s="204">
        <v>0</v>
      </c>
      <c r="V231" s="207" t="s">
        <v>802</v>
      </c>
      <c r="W231" s="210" t="s">
        <v>803</v>
      </c>
      <c r="X231" s="236" t="s">
        <v>1204</v>
      </c>
      <c r="Y231" s="233">
        <v>1</v>
      </c>
      <c r="Z231" s="207" t="s">
        <v>1340</v>
      </c>
      <c r="AA231" s="199">
        <v>212</v>
      </c>
      <c r="AB231" s="200" t="s">
        <v>1205</v>
      </c>
      <c r="AC231" s="200" t="s">
        <v>1206</v>
      </c>
      <c r="AD231" s="200">
        <v>212</v>
      </c>
      <c r="AE231" s="208" t="s">
        <v>1341</v>
      </c>
      <c r="AF231" s="204">
        <v>0</v>
      </c>
      <c r="AG231" s="130" t="s">
        <v>1342</v>
      </c>
      <c r="AH231" s="207" t="s">
        <v>1340</v>
      </c>
      <c r="AI231" s="238" t="s">
        <v>980</v>
      </c>
    </row>
    <row r="232" spans="1:35" s="78" customFormat="1" ht="85.5" customHeight="1" x14ac:dyDescent="0.2">
      <c r="A232" s="226"/>
      <c r="B232" s="228"/>
      <c r="C232" s="207"/>
      <c r="D232" s="199"/>
      <c r="E232" s="199"/>
      <c r="F232" s="199"/>
      <c r="G232" s="199"/>
      <c r="H232" s="199"/>
      <c r="I232" s="199"/>
      <c r="J232" s="199"/>
      <c r="K232" s="199"/>
      <c r="L232" s="199"/>
      <c r="M232" s="207"/>
      <c r="N232" s="220"/>
      <c r="O232" s="199"/>
      <c r="P232" s="199"/>
      <c r="Q232" s="207"/>
      <c r="R232" s="207"/>
      <c r="S232" s="199"/>
      <c r="T232" s="199"/>
      <c r="U232" s="204"/>
      <c r="V232" s="207"/>
      <c r="W232" s="210"/>
      <c r="X232" s="236"/>
      <c r="Y232" s="233"/>
      <c r="Z232" s="207"/>
      <c r="AA232" s="199"/>
      <c r="AB232" s="242"/>
      <c r="AC232" s="242"/>
      <c r="AD232" s="242"/>
      <c r="AE232" s="297"/>
      <c r="AF232" s="204"/>
      <c r="AG232" s="130" t="s">
        <v>1343</v>
      </c>
      <c r="AH232" s="207"/>
      <c r="AI232" s="224"/>
    </row>
    <row r="233" spans="1:35" s="78" customFormat="1" ht="96.75" customHeight="1" x14ac:dyDescent="0.2">
      <c r="A233" s="226"/>
      <c r="B233" s="228"/>
      <c r="C233" s="207"/>
      <c r="D233" s="199"/>
      <c r="E233" s="199"/>
      <c r="F233" s="199"/>
      <c r="G233" s="199" t="s">
        <v>380</v>
      </c>
      <c r="H233" s="199"/>
      <c r="I233" s="199" t="s">
        <v>374</v>
      </c>
      <c r="J233" s="199"/>
      <c r="K233" s="199" t="s">
        <v>378</v>
      </c>
      <c r="L233" s="199"/>
      <c r="M233" s="207"/>
      <c r="N233" s="220"/>
      <c r="O233" s="199"/>
      <c r="P233" s="199"/>
      <c r="Q233" s="207"/>
      <c r="R233" s="207"/>
      <c r="S233" s="199"/>
      <c r="T233" s="199"/>
      <c r="U233" s="204"/>
      <c r="V233" s="207"/>
      <c r="W233" s="210"/>
      <c r="X233" s="236"/>
      <c r="Y233" s="233"/>
      <c r="Z233" s="207"/>
      <c r="AA233" s="199"/>
      <c r="AB233" s="242"/>
      <c r="AC233" s="242"/>
      <c r="AD233" s="242"/>
      <c r="AE233" s="297"/>
      <c r="AF233" s="204"/>
      <c r="AG233" s="130" t="s">
        <v>1344</v>
      </c>
      <c r="AH233" s="207"/>
      <c r="AI233" s="224"/>
    </row>
    <row r="234" spans="1:35" s="78" customFormat="1" ht="61.5" customHeight="1" thickBot="1" x14ac:dyDescent="0.25">
      <c r="A234" s="226"/>
      <c r="B234" s="229"/>
      <c r="C234" s="208"/>
      <c r="D234" s="200"/>
      <c r="E234" s="200"/>
      <c r="F234" s="200"/>
      <c r="G234" s="200" t="s">
        <v>380</v>
      </c>
      <c r="H234" s="200"/>
      <c r="I234" s="200" t="s">
        <v>374</v>
      </c>
      <c r="J234" s="200"/>
      <c r="K234" s="200" t="s">
        <v>378</v>
      </c>
      <c r="L234" s="200"/>
      <c r="M234" s="208"/>
      <c r="N234" s="221"/>
      <c r="O234" s="200"/>
      <c r="P234" s="200"/>
      <c r="Q234" s="208"/>
      <c r="R234" s="208"/>
      <c r="S234" s="200"/>
      <c r="T234" s="200"/>
      <c r="U234" s="205"/>
      <c r="V234" s="208"/>
      <c r="W234" s="211"/>
      <c r="X234" s="237"/>
      <c r="Y234" s="234"/>
      <c r="Z234" s="208"/>
      <c r="AA234" s="200"/>
      <c r="AB234" s="242"/>
      <c r="AC234" s="242"/>
      <c r="AD234" s="242"/>
      <c r="AE234" s="297"/>
      <c r="AF234" s="205"/>
      <c r="AG234" s="131" t="s">
        <v>1345</v>
      </c>
      <c r="AH234" s="208"/>
      <c r="AI234" s="262"/>
    </row>
    <row r="235" spans="1:35" s="70" customFormat="1" ht="86.25" customHeight="1" x14ac:dyDescent="0.2">
      <c r="A235" s="232" t="s">
        <v>573</v>
      </c>
      <c r="B235" s="240">
        <v>54</v>
      </c>
      <c r="C235" s="218" t="s">
        <v>514</v>
      </c>
      <c r="D235" s="235" t="s">
        <v>574</v>
      </c>
      <c r="E235" s="235" t="s">
        <v>481</v>
      </c>
      <c r="F235" s="235" t="s">
        <v>575</v>
      </c>
      <c r="G235" s="235" t="s">
        <v>380</v>
      </c>
      <c r="H235" s="235" t="s">
        <v>576</v>
      </c>
      <c r="I235" s="235" t="s">
        <v>424</v>
      </c>
      <c r="J235" s="235" t="s">
        <v>375</v>
      </c>
      <c r="K235" s="235" t="s">
        <v>378</v>
      </c>
      <c r="L235" s="235" t="s">
        <v>379</v>
      </c>
      <c r="M235" s="218" t="s">
        <v>882</v>
      </c>
      <c r="N235" s="219">
        <v>170</v>
      </c>
      <c r="O235" s="218" t="s">
        <v>804</v>
      </c>
      <c r="P235" s="235" t="s">
        <v>504</v>
      </c>
      <c r="Q235" s="218" t="str">
        <f>IF(AND(P235&lt;&gt;""),VLOOKUP(P235,Presentación!$B$26:$F$29,2,FALSE),"")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235" s="218" t="s">
        <v>805</v>
      </c>
      <c r="S235" s="272" t="s">
        <v>385</v>
      </c>
      <c r="T235" s="235" t="s">
        <v>806</v>
      </c>
      <c r="U235" s="222">
        <v>0</v>
      </c>
      <c r="V235" s="218" t="s">
        <v>807</v>
      </c>
      <c r="W235" s="239" t="s">
        <v>388</v>
      </c>
      <c r="X235" s="264" t="s">
        <v>974</v>
      </c>
      <c r="Y235" s="271" t="s">
        <v>806</v>
      </c>
      <c r="Z235" s="261" t="s">
        <v>1283</v>
      </c>
      <c r="AA235" s="272">
        <v>0</v>
      </c>
      <c r="AB235" s="144"/>
      <c r="AC235" s="144"/>
      <c r="AD235" s="272">
        <v>0</v>
      </c>
      <c r="AE235" s="261" t="s">
        <v>975</v>
      </c>
      <c r="AF235" s="259">
        <v>0</v>
      </c>
      <c r="AG235" s="146" t="s">
        <v>976</v>
      </c>
      <c r="AH235" s="261" t="s">
        <v>979</v>
      </c>
      <c r="AI235" s="238" t="s">
        <v>980</v>
      </c>
    </row>
    <row r="236" spans="1:35" s="70" customFormat="1" ht="142.5" customHeight="1" x14ac:dyDescent="0.2">
      <c r="A236" s="226"/>
      <c r="B236" s="228"/>
      <c r="C236" s="207"/>
      <c r="D236" s="199"/>
      <c r="E236" s="199"/>
      <c r="F236" s="199"/>
      <c r="G236" s="199" t="s">
        <v>380</v>
      </c>
      <c r="H236" s="199"/>
      <c r="I236" s="199" t="s">
        <v>374</v>
      </c>
      <c r="J236" s="199" t="s">
        <v>375</v>
      </c>
      <c r="K236" s="199" t="s">
        <v>378</v>
      </c>
      <c r="L236" s="199" t="s">
        <v>379</v>
      </c>
      <c r="M236" s="207"/>
      <c r="N236" s="220"/>
      <c r="O236" s="207"/>
      <c r="P236" s="199"/>
      <c r="Q236" s="207"/>
      <c r="R236" s="207" t="s">
        <v>384</v>
      </c>
      <c r="S236" s="201" t="s">
        <v>385</v>
      </c>
      <c r="T236" s="199" t="s">
        <v>386</v>
      </c>
      <c r="U236" s="204"/>
      <c r="V236" s="207" t="s">
        <v>387</v>
      </c>
      <c r="W236" s="210" t="s">
        <v>388</v>
      </c>
      <c r="X236" s="265"/>
      <c r="Y236" s="233"/>
      <c r="Z236" s="245"/>
      <c r="AA236" s="201"/>
      <c r="AB236" s="139"/>
      <c r="AC236" s="139"/>
      <c r="AD236" s="201"/>
      <c r="AE236" s="245"/>
      <c r="AF236" s="248"/>
      <c r="AG236" s="136" t="s">
        <v>977</v>
      </c>
      <c r="AH236" s="245"/>
      <c r="AI236" s="224"/>
    </row>
    <row r="237" spans="1:35" s="70" customFormat="1" ht="83.25" customHeight="1" x14ac:dyDescent="0.2">
      <c r="A237" s="226"/>
      <c r="B237" s="228"/>
      <c r="C237" s="207"/>
      <c r="D237" s="199"/>
      <c r="E237" s="199"/>
      <c r="F237" s="199"/>
      <c r="G237" s="199"/>
      <c r="H237" s="199"/>
      <c r="I237" s="199"/>
      <c r="J237" s="199"/>
      <c r="K237" s="199"/>
      <c r="L237" s="199"/>
      <c r="M237" s="207"/>
      <c r="N237" s="220"/>
      <c r="O237" s="207"/>
      <c r="P237" s="199"/>
      <c r="Q237" s="207"/>
      <c r="R237" s="207"/>
      <c r="S237" s="201"/>
      <c r="T237" s="199"/>
      <c r="U237" s="204"/>
      <c r="V237" s="207"/>
      <c r="W237" s="210"/>
      <c r="X237" s="265"/>
      <c r="Y237" s="233"/>
      <c r="Z237" s="245"/>
      <c r="AA237" s="201"/>
      <c r="AB237" s="139"/>
      <c r="AC237" s="139"/>
      <c r="AD237" s="201"/>
      <c r="AE237" s="245"/>
      <c r="AF237" s="248"/>
      <c r="AG237" s="136" t="s">
        <v>978</v>
      </c>
      <c r="AH237" s="245"/>
      <c r="AI237" s="224"/>
    </row>
    <row r="238" spans="1:35" s="70" customFormat="1" ht="71.25" customHeight="1" thickBot="1" x14ac:dyDescent="0.25">
      <c r="A238" s="263"/>
      <c r="B238" s="241"/>
      <c r="C238" s="250"/>
      <c r="D238" s="244"/>
      <c r="E238" s="244"/>
      <c r="F238" s="244"/>
      <c r="G238" s="244" t="s">
        <v>380</v>
      </c>
      <c r="H238" s="244"/>
      <c r="I238" s="244" t="s">
        <v>374</v>
      </c>
      <c r="J238" s="244" t="s">
        <v>375</v>
      </c>
      <c r="K238" s="244" t="s">
        <v>378</v>
      </c>
      <c r="L238" s="244" t="s">
        <v>379</v>
      </c>
      <c r="M238" s="250"/>
      <c r="N238" s="251"/>
      <c r="O238" s="250"/>
      <c r="P238" s="244"/>
      <c r="Q238" s="250"/>
      <c r="R238" s="250" t="s">
        <v>384</v>
      </c>
      <c r="S238" s="255" t="s">
        <v>385</v>
      </c>
      <c r="T238" s="244" t="s">
        <v>386</v>
      </c>
      <c r="U238" s="252"/>
      <c r="V238" s="250" t="s">
        <v>387</v>
      </c>
      <c r="W238" s="253" t="s">
        <v>388</v>
      </c>
      <c r="X238" s="266"/>
      <c r="Y238" s="270"/>
      <c r="Z238" s="246"/>
      <c r="AA238" s="255"/>
      <c r="AB238" s="149"/>
      <c r="AC238" s="149"/>
      <c r="AD238" s="255"/>
      <c r="AE238" s="246"/>
      <c r="AF238" s="260"/>
      <c r="AG238" s="150"/>
      <c r="AH238" s="246"/>
      <c r="AI238" s="262"/>
    </row>
    <row r="239" spans="1:35" ht="15" thickBot="1" x14ac:dyDescent="0.25"/>
    <row r="240" spans="1:35" ht="39" customHeight="1" thickBot="1" x14ac:dyDescent="0.25">
      <c r="Z240" s="120" t="s">
        <v>971</v>
      </c>
      <c r="AA240" s="121">
        <f>SUM(AA9:AA238)</f>
        <v>222452</v>
      </c>
      <c r="AB240" s="196" t="s">
        <v>972</v>
      </c>
      <c r="AC240" s="197"/>
      <c r="AD240" s="121">
        <f>SUM(AD9:AD238)</f>
        <v>225378</v>
      </c>
      <c r="AE240" s="120" t="s">
        <v>973</v>
      </c>
      <c r="AF240" s="122">
        <f>SUM(AF9:AF238)</f>
        <v>342540690</v>
      </c>
    </row>
    <row r="251" ht="14.25" customHeight="1" x14ac:dyDescent="0.2"/>
    <row r="252" ht="63.75" customHeight="1" x14ac:dyDescent="0.2"/>
    <row r="270" spans="7:10" x14ac:dyDescent="0.2">
      <c r="G270" s="72"/>
      <c r="H270" s="72"/>
      <c r="I270" s="72"/>
      <c r="J270" s="3"/>
    </row>
    <row r="280" spans="7:10" x14ac:dyDescent="0.2">
      <c r="G280" s="72"/>
      <c r="H280" s="72"/>
      <c r="I280" s="72"/>
      <c r="J280" s="3"/>
    </row>
  </sheetData>
  <autoFilter ref="A8:AI238"/>
  <mergeCells count="1720">
    <mergeCell ref="X72:X85"/>
    <mergeCell ref="Y72:Y85"/>
    <mergeCell ref="Z72:Z85"/>
    <mergeCell ref="AA72:AA85"/>
    <mergeCell ref="AD72:AD85"/>
    <mergeCell ref="AE72:AE85"/>
    <mergeCell ref="AF72:AF85"/>
    <mergeCell ref="AG72:AG85"/>
    <mergeCell ref="AH72:AH85"/>
    <mergeCell ref="AI72:AI85"/>
    <mergeCell ref="AD200:AD203"/>
    <mergeCell ref="AE200:AE203"/>
    <mergeCell ref="AF200:AF203"/>
    <mergeCell ref="AH200:AH203"/>
    <mergeCell ref="AI200:AI203"/>
    <mergeCell ref="AD207:AD210"/>
    <mergeCell ref="AE207:AE210"/>
    <mergeCell ref="Y207:Y210"/>
    <mergeCell ref="Z207:Z210"/>
    <mergeCell ref="P204:P206"/>
    <mergeCell ref="Q204:Q206"/>
    <mergeCell ref="R204:R206"/>
    <mergeCell ref="S204:S206"/>
    <mergeCell ref="T204:T206"/>
    <mergeCell ref="U204:U206"/>
    <mergeCell ref="V204:V206"/>
    <mergeCell ref="W204:W206"/>
    <mergeCell ref="Z204:Z206"/>
    <mergeCell ref="AA204:AA206"/>
    <mergeCell ref="AB204:AB206"/>
    <mergeCell ref="AC204:AC206"/>
    <mergeCell ref="AD204:AD206"/>
    <mergeCell ref="AE204:AE206"/>
    <mergeCell ref="AF204:AF206"/>
    <mergeCell ref="AH204:AH206"/>
    <mergeCell ref="AI204:AI206"/>
    <mergeCell ref="P200:P203"/>
    <mergeCell ref="Q200:Q203"/>
    <mergeCell ref="R200:R203"/>
    <mergeCell ref="AF207:AF210"/>
    <mergeCell ref="AH207:AH210"/>
    <mergeCell ref="B138:B141"/>
    <mergeCell ref="C138:C141"/>
    <mergeCell ref="D138:D141"/>
    <mergeCell ref="E138:E141"/>
    <mergeCell ref="F138:F141"/>
    <mergeCell ref="G138:G141"/>
    <mergeCell ref="H138:H141"/>
    <mergeCell ref="I138:I141"/>
    <mergeCell ref="J138:J141"/>
    <mergeCell ref="K138:K141"/>
    <mergeCell ref="X207:X210"/>
    <mergeCell ref="S219:S222"/>
    <mergeCell ref="AI211:AI214"/>
    <mergeCell ref="AH211:AH214"/>
    <mergeCell ref="X211:X214"/>
    <mergeCell ref="T215:T218"/>
    <mergeCell ref="U215:U218"/>
    <mergeCell ref="V215:V218"/>
    <mergeCell ref="T219:T222"/>
    <mergeCell ref="Q207:Q210"/>
    <mergeCell ref="U211:U214"/>
    <mergeCell ref="V211:V214"/>
    <mergeCell ref="W211:W214"/>
    <mergeCell ref="N194:N199"/>
    <mergeCell ref="O194:O199"/>
    <mergeCell ref="P194:P199"/>
    <mergeCell ref="Q194:Q199"/>
    <mergeCell ref="R194:R199"/>
    <mergeCell ref="S194:S199"/>
    <mergeCell ref="T194:T199"/>
    <mergeCell ref="U194:U199"/>
    <mergeCell ref="V194:V199"/>
    <mergeCell ref="B134:B137"/>
    <mergeCell ref="C134:C137"/>
    <mergeCell ref="D134:D137"/>
    <mergeCell ref="E134:E137"/>
    <mergeCell ref="F134:F137"/>
    <mergeCell ref="G134:G137"/>
    <mergeCell ref="H134:H137"/>
    <mergeCell ref="I134:I137"/>
    <mergeCell ref="J134:J137"/>
    <mergeCell ref="AD126:AD129"/>
    <mergeCell ref="AE126:AE129"/>
    <mergeCell ref="AF126:AF129"/>
    <mergeCell ref="B130:B133"/>
    <mergeCell ref="C130:C133"/>
    <mergeCell ref="D130:D133"/>
    <mergeCell ref="E130:E133"/>
    <mergeCell ref="F130:F133"/>
    <mergeCell ref="G130:G133"/>
    <mergeCell ref="H130:H133"/>
    <mergeCell ref="I130:I133"/>
    <mergeCell ref="J130:J133"/>
    <mergeCell ref="R52:R55"/>
    <mergeCell ref="S52:S55"/>
    <mergeCell ref="T52:T55"/>
    <mergeCell ref="U52:U55"/>
    <mergeCell ref="AH52:AH55"/>
    <mergeCell ref="K130:K133"/>
    <mergeCell ref="L130:L133"/>
    <mergeCell ref="AF118:AF121"/>
    <mergeCell ref="W122:W125"/>
    <mergeCell ref="X122:X125"/>
    <mergeCell ref="Y122:Y125"/>
    <mergeCell ref="AF110:AF113"/>
    <mergeCell ref="AF98:AF101"/>
    <mergeCell ref="Z118:Z121"/>
    <mergeCell ref="AA118:AA121"/>
    <mergeCell ref="X110:X113"/>
    <mergeCell ref="Y110:Y113"/>
    <mergeCell ref="AD118:AD121"/>
    <mergeCell ref="K72:K85"/>
    <mergeCell ref="L72:L85"/>
    <mergeCell ref="M72:M85"/>
    <mergeCell ref="N72:N85"/>
    <mergeCell ref="O72:O85"/>
    <mergeCell ref="P72:P85"/>
    <mergeCell ref="Q72:Q85"/>
    <mergeCell ref="R72:R85"/>
    <mergeCell ref="S72:S85"/>
    <mergeCell ref="T72:T85"/>
    <mergeCell ref="U72:U85"/>
    <mergeCell ref="V72:V85"/>
    <mergeCell ref="W72:W85"/>
    <mergeCell ref="X52:X55"/>
    <mergeCell ref="Y52:Y55"/>
    <mergeCell ref="Z52:Z55"/>
    <mergeCell ref="AA52:AA55"/>
    <mergeCell ref="AD52:AD55"/>
    <mergeCell ref="AE52:AE55"/>
    <mergeCell ref="AI52:AI55"/>
    <mergeCell ref="V52:V55"/>
    <mergeCell ref="AH126:AH129"/>
    <mergeCell ref="K134:K137"/>
    <mergeCell ref="L134:L137"/>
    <mergeCell ref="M134:M137"/>
    <mergeCell ref="N134:N137"/>
    <mergeCell ref="O134:O137"/>
    <mergeCell ref="P134:P137"/>
    <mergeCell ref="Q134:Q137"/>
    <mergeCell ref="R134:R137"/>
    <mergeCell ref="AH134:AH137"/>
    <mergeCell ref="AF52:AF55"/>
    <mergeCell ref="AF106:AF109"/>
    <mergeCell ref="R122:R125"/>
    <mergeCell ref="Z122:Z125"/>
    <mergeCell ref="AA122:AA125"/>
    <mergeCell ref="AD122:AD125"/>
    <mergeCell ref="AE122:AE125"/>
    <mergeCell ref="AF122:AF125"/>
    <mergeCell ref="U114:U117"/>
    <mergeCell ref="V114:V117"/>
    <mergeCell ref="W114:W117"/>
    <mergeCell ref="S98:S101"/>
    <mergeCell ref="R60:R63"/>
    <mergeCell ref="S60:S63"/>
    <mergeCell ref="B52:B55"/>
    <mergeCell ref="C52:C55"/>
    <mergeCell ref="D52:D55"/>
    <mergeCell ref="E52:E55"/>
    <mergeCell ref="F52:F55"/>
    <mergeCell ref="G52:G55"/>
    <mergeCell ref="H52:H55"/>
    <mergeCell ref="I52:I55"/>
    <mergeCell ref="J52:J55"/>
    <mergeCell ref="K52:K55"/>
    <mergeCell ref="L52:L55"/>
    <mergeCell ref="M52:M55"/>
    <mergeCell ref="N52:N55"/>
    <mergeCell ref="O52:O55"/>
    <mergeCell ref="P52:P55"/>
    <mergeCell ref="Q52:Q55"/>
    <mergeCell ref="W52:W55"/>
    <mergeCell ref="Y44:Y47"/>
    <mergeCell ref="Z44:Z47"/>
    <mergeCell ref="AA44:AA47"/>
    <mergeCell ref="AD44:AD47"/>
    <mergeCell ref="AE44:AE47"/>
    <mergeCell ref="AF44:AF47"/>
    <mergeCell ref="AH44:AH47"/>
    <mergeCell ref="AI44:AI47"/>
    <mergeCell ref="B48:B51"/>
    <mergeCell ref="C48:C51"/>
    <mergeCell ref="D48:D51"/>
    <mergeCell ref="E48:E51"/>
    <mergeCell ref="F48:F51"/>
    <mergeCell ref="G48:G51"/>
    <mergeCell ref="H48:H51"/>
    <mergeCell ref="I48:I51"/>
    <mergeCell ref="J48:J51"/>
    <mergeCell ref="K48:K51"/>
    <mergeCell ref="L48:L51"/>
    <mergeCell ref="M48:M51"/>
    <mergeCell ref="N48:N51"/>
    <mergeCell ref="O48:O51"/>
    <mergeCell ref="P48:P51"/>
    <mergeCell ref="Q48:Q51"/>
    <mergeCell ref="R48:R51"/>
    <mergeCell ref="S48:S51"/>
    <mergeCell ref="T48:T51"/>
    <mergeCell ref="U48:U51"/>
    <mergeCell ref="F44:F47"/>
    <mergeCell ref="G44:G47"/>
    <mergeCell ref="AI48:AI51"/>
    <mergeCell ref="H44:H47"/>
    <mergeCell ref="I44:I47"/>
    <mergeCell ref="J44:J47"/>
    <mergeCell ref="K44:K47"/>
    <mergeCell ref="L44:L47"/>
    <mergeCell ref="M44:M47"/>
    <mergeCell ref="N44:N47"/>
    <mergeCell ref="O44:O47"/>
    <mergeCell ref="P44:P47"/>
    <mergeCell ref="Q44:Q47"/>
    <mergeCell ref="R44:R47"/>
    <mergeCell ref="S44:S47"/>
    <mergeCell ref="T44:T47"/>
    <mergeCell ref="U44:U47"/>
    <mergeCell ref="V44:V47"/>
    <mergeCell ref="AB231:AB234"/>
    <mergeCell ref="AC231:AC234"/>
    <mergeCell ref="W194:W199"/>
    <mergeCell ref="Z194:Z199"/>
    <mergeCell ref="AA194:AA199"/>
    <mergeCell ref="Z154:Z157"/>
    <mergeCell ref="M154:M157"/>
    <mergeCell ref="T150:T153"/>
    <mergeCell ref="L138:L141"/>
    <mergeCell ref="M138:M141"/>
    <mergeCell ref="N138:N141"/>
    <mergeCell ref="O138:O141"/>
    <mergeCell ref="P138:P141"/>
    <mergeCell ref="Q138:Q141"/>
    <mergeCell ref="R138:R141"/>
    <mergeCell ref="S138:S141"/>
    <mergeCell ref="T138:T141"/>
    <mergeCell ref="AD231:AD234"/>
    <mergeCell ref="AE231:AE234"/>
    <mergeCell ref="AF231:AF234"/>
    <mergeCell ref="AH231:AH234"/>
    <mergeCell ref="Z215:Z218"/>
    <mergeCell ref="AA215:AA218"/>
    <mergeCell ref="U219:U222"/>
    <mergeCell ref="AH219:AH222"/>
    <mergeCell ref="V219:V222"/>
    <mergeCell ref="W219:W222"/>
    <mergeCell ref="X219:X222"/>
    <mergeCell ref="AD215:AD218"/>
    <mergeCell ref="AE215:AE218"/>
    <mergeCell ref="AF215:AF218"/>
    <mergeCell ref="AH215:AH218"/>
    <mergeCell ref="W215:W218"/>
    <mergeCell ref="X215:X218"/>
    <mergeCell ref="Y215:Y218"/>
    <mergeCell ref="U231:U234"/>
    <mergeCell ref="V231:V234"/>
    <mergeCell ref="AE219:AE222"/>
    <mergeCell ref="AF219:AF222"/>
    <mergeCell ref="Y219:Y222"/>
    <mergeCell ref="AI231:AI234"/>
    <mergeCell ref="X227:X230"/>
    <mergeCell ref="Y227:Y230"/>
    <mergeCell ref="Z227:Z230"/>
    <mergeCell ref="AA227:AA230"/>
    <mergeCell ref="AD227:AD230"/>
    <mergeCell ref="AE227:AE230"/>
    <mergeCell ref="AF227:AF230"/>
    <mergeCell ref="AH227:AH230"/>
    <mergeCell ref="AI227:AI230"/>
    <mergeCell ref="C215:C218"/>
    <mergeCell ref="I215:I218"/>
    <mergeCell ref="J215:J218"/>
    <mergeCell ref="K215:K218"/>
    <mergeCell ref="L215:L218"/>
    <mergeCell ref="N215:N218"/>
    <mergeCell ref="O215:O218"/>
    <mergeCell ref="P215:P218"/>
    <mergeCell ref="Q215:Q218"/>
    <mergeCell ref="S215:S218"/>
    <mergeCell ref="C227:C230"/>
    <mergeCell ref="D227:D230"/>
    <mergeCell ref="E227:E230"/>
    <mergeCell ref="F227:F230"/>
    <mergeCell ref="G227:G230"/>
    <mergeCell ref="H227:H230"/>
    <mergeCell ref="I227:I230"/>
    <mergeCell ref="J227:J230"/>
    <mergeCell ref="K227:K230"/>
    <mergeCell ref="E219:E222"/>
    <mergeCell ref="D215:D218"/>
    <mergeCell ref="L219:L222"/>
    <mergeCell ref="B204:B206"/>
    <mergeCell ref="C204:C206"/>
    <mergeCell ref="D204:D206"/>
    <mergeCell ref="E204:E206"/>
    <mergeCell ref="F204:F206"/>
    <mergeCell ref="G204:G206"/>
    <mergeCell ref="H204:H206"/>
    <mergeCell ref="I204:I206"/>
    <mergeCell ref="J204:J206"/>
    <mergeCell ref="K204:K206"/>
    <mergeCell ref="L204:L206"/>
    <mergeCell ref="M204:M206"/>
    <mergeCell ref="N204:N206"/>
    <mergeCell ref="O204:O206"/>
    <mergeCell ref="C207:C210"/>
    <mergeCell ref="N207:N210"/>
    <mergeCell ref="O207:O210"/>
    <mergeCell ref="B190:B193"/>
    <mergeCell ref="C190:C193"/>
    <mergeCell ref="G190:G193"/>
    <mergeCell ref="B200:B203"/>
    <mergeCell ref="C200:C203"/>
    <mergeCell ref="D200:D203"/>
    <mergeCell ref="E200:E203"/>
    <mergeCell ref="F200:F203"/>
    <mergeCell ref="G200:G203"/>
    <mergeCell ref="H200:H203"/>
    <mergeCell ref="I200:I203"/>
    <mergeCell ref="J200:J203"/>
    <mergeCell ref="K200:K203"/>
    <mergeCell ref="L200:L203"/>
    <mergeCell ref="M200:M203"/>
    <mergeCell ref="N200:N203"/>
    <mergeCell ref="O200:O203"/>
    <mergeCell ref="E190:E193"/>
    <mergeCell ref="F190:F193"/>
    <mergeCell ref="N190:N193"/>
    <mergeCell ref="O190:O193"/>
    <mergeCell ref="B194:B199"/>
    <mergeCell ref="C194:C199"/>
    <mergeCell ref="D194:D199"/>
    <mergeCell ref="E194:E199"/>
    <mergeCell ref="F194:F199"/>
    <mergeCell ref="G194:G199"/>
    <mergeCell ref="H194:H199"/>
    <mergeCell ref="I194:I199"/>
    <mergeCell ref="J194:J199"/>
    <mergeCell ref="K194:K199"/>
    <mergeCell ref="L194:L199"/>
    <mergeCell ref="AD194:AD199"/>
    <mergeCell ref="AE194:AE199"/>
    <mergeCell ref="AF194:AF199"/>
    <mergeCell ref="AH194:AH199"/>
    <mergeCell ref="AI194:AI199"/>
    <mergeCell ref="AI158:AI161"/>
    <mergeCell ref="AA154:AA157"/>
    <mergeCell ref="AD154:AD157"/>
    <mergeCell ref="AE154:AE157"/>
    <mergeCell ref="AF154:AF157"/>
    <mergeCell ref="AH154:AH157"/>
    <mergeCell ref="AI154:AI157"/>
    <mergeCell ref="S158:S161"/>
    <mergeCell ref="T158:T161"/>
    <mergeCell ref="U158:U161"/>
    <mergeCell ref="V158:V161"/>
    <mergeCell ref="W158:W161"/>
    <mergeCell ref="X158:X161"/>
    <mergeCell ref="Y158:Y161"/>
    <mergeCell ref="Z158:Z161"/>
    <mergeCell ref="AA158:AA161"/>
    <mergeCell ref="AI190:AI193"/>
    <mergeCell ref="AA182:AA185"/>
    <mergeCell ref="AF174:AF177"/>
    <mergeCell ref="W190:W193"/>
    <mergeCell ref="X190:X193"/>
    <mergeCell ref="AI178:AI181"/>
    <mergeCell ref="AI186:AI189"/>
    <mergeCell ref="S174:S177"/>
    <mergeCell ref="W154:W157"/>
    <mergeCell ref="X154:X157"/>
    <mergeCell ref="Y154:Y157"/>
    <mergeCell ref="B150:B153"/>
    <mergeCell ref="C150:C153"/>
    <mergeCell ref="D150:D153"/>
    <mergeCell ref="E150:E153"/>
    <mergeCell ref="F150:F153"/>
    <mergeCell ref="B154:B157"/>
    <mergeCell ref="C154:C157"/>
    <mergeCell ref="D154:D157"/>
    <mergeCell ref="Y150:Y153"/>
    <mergeCell ref="B158:B161"/>
    <mergeCell ref="C158:C161"/>
    <mergeCell ref="D158:D161"/>
    <mergeCell ref="E158:E161"/>
    <mergeCell ref="F158:F161"/>
    <mergeCell ref="G158:G161"/>
    <mergeCell ref="H158:H161"/>
    <mergeCell ref="I158:I161"/>
    <mergeCell ref="J158:J161"/>
    <mergeCell ref="K158:K161"/>
    <mergeCell ref="L158:L161"/>
    <mergeCell ref="M158:M161"/>
    <mergeCell ref="N158:N161"/>
    <mergeCell ref="O158:O161"/>
    <mergeCell ref="P158:P161"/>
    <mergeCell ref="Q158:Q161"/>
    <mergeCell ref="R158:R161"/>
    <mergeCell ref="N154:N157"/>
    <mergeCell ref="O154:O157"/>
    <mergeCell ref="P154:P157"/>
    <mergeCell ref="Q154:Q157"/>
    <mergeCell ref="R154:R157"/>
    <mergeCell ref="I150:I153"/>
    <mergeCell ref="AD130:AD133"/>
    <mergeCell ref="AE130:AE133"/>
    <mergeCell ref="AF130:AF133"/>
    <mergeCell ref="V138:V141"/>
    <mergeCell ref="W138:W141"/>
    <mergeCell ref="X138:X141"/>
    <mergeCell ref="AI134:AI137"/>
    <mergeCell ref="J150:J153"/>
    <mergeCell ref="K150:K153"/>
    <mergeCell ref="L150:L153"/>
    <mergeCell ref="M150:M153"/>
    <mergeCell ref="N150:N153"/>
    <mergeCell ref="O150:O153"/>
    <mergeCell ref="Z150:Z153"/>
    <mergeCell ref="P150:P153"/>
    <mergeCell ref="Q150:Q153"/>
    <mergeCell ref="R150:R153"/>
    <mergeCell ref="AH150:AH153"/>
    <mergeCell ref="AI150:AI153"/>
    <mergeCell ref="AF150:AF153"/>
    <mergeCell ref="N142:N145"/>
    <mergeCell ref="B122:B125"/>
    <mergeCell ref="C122:C125"/>
    <mergeCell ref="D122:D125"/>
    <mergeCell ref="E122:E125"/>
    <mergeCell ref="F122:F125"/>
    <mergeCell ref="G122:G125"/>
    <mergeCell ref="H122:H125"/>
    <mergeCell ref="AI130:AI133"/>
    <mergeCell ref="AA142:AA145"/>
    <mergeCell ref="AD142:AD145"/>
    <mergeCell ref="AE142:AE145"/>
    <mergeCell ref="AI138:AI141"/>
    <mergeCell ref="S134:S137"/>
    <mergeCell ref="T134:T137"/>
    <mergeCell ref="U134:U137"/>
    <mergeCell ref="V134:V137"/>
    <mergeCell ref="W134:W137"/>
    <mergeCell ref="X134:X137"/>
    <mergeCell ref="Y134:Y137"/>
    <mergeCell ref="Z134:Z137"/>
    <mergeCell ref="AA134:AA137"/>
    <mergeCell ref="AD134:AD137"/>
    <mergeCell ref="AE134:AE137"/>
    <mergeCell ref="AF134:AF137"/>
    <mergeCell ref="T130:T133"/>
    <mergeCell ref="U142:U145"/>
    <mergeCell ref="U130:U133"/>
    <mergeCell ref="V130:V133"/>
    <mergeCell ref="W130:W133"/>
    <mergeCell ref="X130:X133"/>
    <mergeCell ref="Y130:Y133"/>
    <mergeCell ref="Z130:Z133"/>
    <mergeCell ref="G146:G149"/>
    <mergeCell ref="E154:E157"/>
    <mergeCell ref="F154:F157"/>
    <mergeCell ref="G154:G157"/>
    <mergeCell ref="H154:H157"/>
    <mergeCell ref="I154:I157"/>
    <mergeCell ref="J154:J157"/>
    <mergeCell ref="M130:M133"/>
    <mergeCell ref="N130:N133"/>
    <mergeCell ref="O130:O133"/>
    <mergeCell ref="P130:P133"/>
    <mergeCell ref="Q130:Q133"/>
    <mergeCell ref="R130:R133"/>
    <mergeCell ref="AI122:AI125"/>
    <mergeCell ref="S126:S129"/>
    <mergeCell ref="B126:B129"/>
    <mergeCell ref="C126:C129"/>
    <mergeCell ref="D126:D129"/>
    <mergeCell ref="E126:E129"/>
    <mergeCell ref="F126:F129"/>
    <mergeCell ref="G126:G129"/>
    <mergeCell ref="H126:H129"/>
    <mergeCell ref="I126:I129"/>
    <mergeCell ref="J126:J129"/>
    <mergeCell ref="K126:K129"/>
    <mergeCell ref="L126:L129"/>
    <mergeCell ref="M126:M129"/>
    <mergeCell ref="N126:N129"/>
    <mergeCell ref="O126:O129"/>
    <mergeCell ref="P126:P129"/>
    <mergeCell ref="Q126:Q129"/>
    <mergeCell ref="R126:R129"/>
    <mergeCell ref="F215:F218"/>
    <mergeCell ref="G215:G218"/>
    <mergeCell ref="H215:H218"/>
    <mergeCell ref="H190:H193"/>
    <mergeCell ref="I190:I193"/>
    <mergeCell ref="J190:J193"/>
    <mergeCell ref="K190:K193"/>
    <mergeCell ref="L190:L193"/>
    <mergeCell ref="AI126:AI129"/>
    <mergeCell ref="T126:T129"/>
    <mergeCell ref="U126:U129"/>
    <mergeCell ref="V126:V129"/>
    <mergeCell ref="W126:W129"/>
    <mergeCell ref="X126:X129"/>
    <mergeCell ref="E142:E145"/>
    <mergeCell ref="E186:E189"/>
    <mergeCell ref="M186:M189"/>
    <mergeCell ref="M207:M210"/>
    <mergeCell ref="M174:M177"/>
    <mergeCell ref="M182:M185"/>
    <mergeCell ref="M215:M218"/>
    <mergeCell ref="G142:G145"/>
    <mergeCell ref="J170:J173"/>
    <mergeCell ref="K170:K173"/>
    <mergeCell ref="L170:L173"/>
    <mergeCell ref="M170:M173"/>
    <mergeCell ref="G150:G153"/>
    <mergeCell ref="H150:H153"/>
    <mergeCell ref="H142:H145"/>
    <mergeCell ref="I142:I145"/>
    <mergeCell ref="J142:J145"/>
    <mergeCell ref="F146:F149"/>
    <mergeCell ref="D190:D193"/>
    <mergeCell ref="C186:C189"/>
    <mergeCell ref="F186:F189"/>
    <mergeCell ref="G186:G189"/>
    <mergeCell ref="H186:H189"/>
    <mergeCell ref="Y186:Y189"/>
    <mergeCell ref="Z186:Z189"/>
    <mergeCell ref="AA186:AA189"/>
    <mergeCell ref="AD186:AD189"/>
    <mergeCell ref="AE186:AE189"/>
    <mergeCell ref="AF186:AF189"/>
    <mergeCell ref="AH186:AH189"/>
    <mergeCell ref="O186:O189"/>
    <mergeCell ref="S190:S193"/>
    <mergeCell ref="T190:T193"/>
    <mergeCell ref="U190:U193"/>
    <mergeCell ref="C219:C222"/>
    <mergeCell ref="F219:F222"/>
    <mergeCell ref="G219:G222"/>
    <mergeCell ref="E215:E218"/>
    <mergeCell ref="J219:J222"/>
    <mergeCell ref="K219:K222"/>
    <mergeCell ref="M194:M199"/>
    <mergeCell ref="H219:H222"/>
    <mergeCell ref="I219:I222"/>
    <mergeCell ref="K207:K210"/>
    <mergeCell ref="L207:L210"/>
    <mergeCell ref="K186:K189"/>
    <mergeCell ref="F207:F210"/>
    <mergeCell ref="G207:G210"/>
    <mergeCell ref="H207:H210"/>
    <mergeCell ref="I207:I210"/>
    <mergeCell ref="AH174:AH177"/>
    <mergeCell ref="Y174:Y177"/>
    <mergeCell ref="Z174:Z177"/>
    <mergeCell ref="AA174:AA177"/>
    <mergeCell ref="AD174:AD177"/>
    <mergeCell ref="AE174:AE177"/>
    <mergeCell ref="W174:W177"/>
    <mergeCell ref="X174:X177"/>
    <mergeCell ref="L162:L165"/>
    <mergeCell ref="M162:M165"/>
    <mergeCell ref="AI170:AI173"/>
    <mergeCell ref="AI146:AI149"/>
    <mergeCell ref="N182:N185"/>
    <mergeCell ref="X182:X185"/>
    <mergeCell ref="V190:V193"/>
    <mergeCell ref="Z182:Z185"/>
    <mergeCell ref="AD182:AD185"/>
    <mergeCell ref="AE182:AE185"/>
    <mergeCell ref="AF182:AF185"/>
    <mergeCell ref="AH182:AH185"/>
    <mergeCell ref="Z190:Z193"/>
    <mergeCell ref="AA190:AA193"/>
    <mergeCell ref="P182:P185"/>
    <mergeCell ref="Q182:Q185"/>
    <mergeCell ref="S182:S185"/>
    <mergeCell ref="T182:T185"/>
    <mergeCell ref="U182:U185"/>
    <mergeCell ref="V182:V185"/>
    <mergeCell ref="R190:R193"/>
    <mergeCell ref="Y182:Y185"/>
    <mergeCell ref="M190:M193"/>
    <mergeCell ref="P190:P193"/>
    <mergeCell ref="AD158:AD161"/>
    <mergeCell ref="AE158:AE161"/>
    <mergeCell ref="AF158:AF161"/>
    <mergeCell ref="AH158:AH161"/>
    <mergeCell ref="AF170:AF173"/>
    <mergeCell ref="AD166:AD169"/>
    <mergeCell ref="AE166:AE169"/>
    <mergeCell ref="AH166:AH169"/>
    <mergeCell ref="AH170:AH173"/>
    <mergeCell ref="AD162:AD165"/>
    <mergeCell ref="AE162:AE165"/>
    <mergeCell ref="AF162:AF165"/>
    <mergeCell ref="L118:L121"/>
    <mergeCell ref="N118:N121"/>
    <mergeCell ref="O118:O121"/>
    <mergeCell ref="S118:S121"/>
    <mergeCell ref="T118:T121"/>
    <mergeCell ref="U118:U121"/>
    <mergeCell ref="V118:V121"/>
    <mergeCell ref="AH146:AH149"/>
    <mergeCell ref="AE118:AE121"/>
    <mergeCell ref="AH130:AH133"/>
    <mergeCell ref="Y126:Y129"/>
    <mergeCell ref="Z126:Z129"/>
    <mergeCell ref="AA126:AA129"/>
    <mergeCell ref="AA150:AA153"/>
    <mergeCell ref="AD150:AD153"/>
    <mergeCell ref="AE150:AE153"/>
    <mergeCell ref="AF166:AF169"/>
    <mergeCell ref="AF146:AF149"/>
    <mergeCell ref="AI166:AI169"/>
    <mergeCell ref="AH162:AH165"/>
    <mergeCell ref="Y170:Y173"/>
    <mergeCell ref="Z170:Z173"/>
    <mergeCell ref="M118:M121"/>
    <mergeCell ref="M142:M145"/>
    <mergeCell ref="L142:L145"/>
    <mergeCell ref="AA130:AA133"/>
    <mergeCell ref="AE211:AE214"/>
    <mergeCell ref="AF211:AF214"/>
    <mergeCell ref="AH178:AH181"/>
    <mergeCell ref="Y142:Y145"/>
    <mergeCell ref="Z142:Z145"/>
    <mergeCell ref="AA170:AA173"/>
    <mergeCell ref="S162:S165"/>
    <mergeCell ref="T162:T165"/>
    <mergeCell ref="S142:S145"/>
    <mergeCell ref="AH122:AH125"/>
    <mergeCell ref="Y138:Y141"/>
    <mergeCell ref="Z138:Z141"/>
    <mergeCell ref="AA138:AA141"/>
    <mergeCell ref="AD138:AD141"/>
    <mergeCell ref="AE138:AE141"/>
    <mergeCell ref="AF138:AF141"/>
    <mergeCell ref="AH138:AH141"/>
    <mergeCell ref="AH142:AH145"/>
    <mergeCell ref="X142:X145"/>
    <mergeCell ref="S200:S203"/>
    <mergeCell ref="T200:T203"/>
    <mergeCell ref="U200:U203"/>
    <mergeCell ref="AA207:AA210"/>
    <mergeCell ref="AH110:AH113"/>
    <mergeCell ref="Z110:Z113"/>
    <mergeCell ref="AA110:AA113"/>
    <mergeCell ref="AD110:AD113"/>
    <mergeCell ref="AE110:AE113"/>
    <mergeCell ref="W110:W113"/>
    <mergeCell ref="AE114:AE117"/>
    <mergeCell ref="Y200:Y203"/>
    <mergeCell ref="Z200:Z203"/>
    <mergeCell ref="AA200:AA203"/>
    <mergeCell ref="AD190:AD193"/>
    <mergeCell ref="AE190:AE193"/>
    <mergeCell ref="AF190:AF193"/>
    <mergeCell ref="AH190:AH193"/>
    <mergeCell ref="Y190:Y193"/>
    <mergeCell ref="S146:S149"/>
    <mergeCell ref="T146:T149"/>
    <mergeCell ref="U146:U149"/>
    <mergeCell ref="V146:V149"/>
    <mergeCell ref="W146:W149"/>
    <mergeCell ref="X146:X149"/>
    <mergeCell ref="Y146:Y149"/>
    <mergeCell ref="Z146:Z149"/>
    <mergeCell ref="AA146:AA149"/>
    <mergeCell ref="AF142:AF145"/>
    <mergeCell ref="V142:V145"/>
    <mergeCell ref="Y118:Y121"/>
    <mergeCell ref="AE146:AE149"/>
    <mergeCell ref="AH118:AH121"/>
    <mergeCell ref="W118:W121"/>
    <mergeCell ref="X118:X121"/>
    <mergeCell ref="S130:S133"/>
    <mergeCell ref="X114:X117"/>
    <mergeCell ref="Y114:Y117"/>
    <mergeCell ref="V174:V177"/>
    <mergeCell ref="R182:R185"/>
    <mergeCell ref="S178:S181"/>
    <mergeCell ref="U178:U181"/>
    <mergeCell ref="T174:T177"/>
    <mergeCell ref="U162:U165"/>
    <mergeCell ref="T122:T125"/>
    <mergeCell ref="U122:U125"/>
    <mergeCell ref="V122:V125"/>
    <mergeCell ref="P207:P210"/>
    <mergeCell ref="AB114:AB117"/>
    <mergeCell ref="AC114:AC117"/>
    <mergeCell ref="S122:S125"/>
    <mergeCell ref="R146:R149"/>
    <mergeCell ref="X186:X189"/>
    <mergeCell ref="AB186:AB189"/>
    <mergeCell ref="U174:U177"/>
    <mergeCell ref="W150:W153"/>
    <mergeCell ref="X150:X153"/>
    <mergeCell ref="Y178:Y181"/>
    <mergeCell ref="Z178:Z181"/>
    <mergeCell ref="AA178:AA181"/>
    <mergeCell ref="T154:T157"/>
    <mergeCell ref="U154:U157"/>
    <mergeCell ref="V154:V157"/>
    <mergeCell ref="P122:P125"/>
    <mergeCell ref="Q122:Q125"/>
    <mergeCell ref="U138:U141"/>
    <mergeCell ref="V200:V203"/>
    <mergeCell ref="AD178:AD181"/>
    <mergeCell ref="AE178:AE181"/>
    <mergeCell ref="AF178:AF181"/>
    <mergeCell ref="H146:H149"/>
    <mergeCell ref="W200:W203"/>
    <mergeCell ref="X200:X203"/>
    <mergeCell ref="Z211:Z214"/>
    <mergeCell ref="AA211:AA214"/>
    <mergeCell ref="AD211:AD214"/>
    <mergeCell ref="S207:S210"/>
    <mergeCell ref="T207:T210"/>
    <mergeCell ref="O219:O222"/>
    <mergeCell ref="P219:P222"/>
    <mergeCell ref="Q219:Q222"/>
    <mergeCell ref="O142:O145"/>
    <mergeCell ref="AD146:AD149"/>
    <mergeCell ref="R219:R222"/>
    <mergeCell ref="N146:N149"/>
    <mergeCell ref="O146:O149"/>
    <mergeCell ref="I146:I149"/>
    <mergeCell ref="V207:V210"/>
    <mergeCell ref="W207:W210"/>
    <mergeCell ref="P211:P214"/>
    <mergeCell ref="R174:R177"/>
    <mergeCell ref="Q190:Q193"/>
    <mergeCell ref="N219:N222"/>
    <mergeCell ref="O174:O177"/>
    <mergeCell ref="P174:P177"/>
    <mergeCell ref="Q174:Q177"/>
    <mergeCell ref="K142:K145"/>
    <mergeCell ref="J207:J210"/>
    <mergeCell ref="M219:M222"/>
    <mergeCell ref="M122:M125"/>
    <mergeCell ref="N122:N125"/>
    <mergeCell ref="O122:O125"/>
    <mergeCell ref="J146:J149"/>
    <mergeCell ref="K146:K149"/>
    <mergeCell ref="L146:L149"/>
    <mergeCell ref="M146:M149"/>
    <mergeCell ref="O182:O185"/>
    <mergeCell ref="I122:I125"/>
    <mergeCell ref="J122:J125"/>
    <mergeCell ref="K122:K125"/>
    <mergeCell ref="L122:L125"/>
    <mergeCell ref="U207:U210"/>
    <mergeCell ref="K110:K113"/>
    <mergeCell ref="L110:L113"/>
    <mergeCell ref="N110:N113"/>
    <mergeCell ref="O110:O113"/>
    <mergeCell ref="P142:P145"/>
    <mergeCell ref="Q142:Q145"/>
    <mergeCell ref="S110:S113"/>
    <mergeCell ref="T142:T145"/>
    <mergeCell ref="U110:U113"/>
    <mergeCell ref="R118:R121"/>
    <mergeCell ref="I110:I113"/>
    <mergeCell ref="J110:J113"/>
    <mergeCell ref="K154:K157"/>
    <mergeCell ref="L154:L157"/>
    <mergeCell ref="V110:V113"/>
    <mergeCell ref="I102:I105"/>
    <mergeCell ref="P102:P105"/>
    <mergeCell ref="Q102:Q105"/>
    <mergeCell ref="U102:U105"/>
    <mergeCell ref="Z102:Z105"/>
    <mergeCell ref="AE102:AE105"/>
    <mergeCell ref="AD102:AD105"/>
    <mergeCell ref="C106:C109"/>
    <mergeCell ref="F106:F109"/>
    <mergeCell ref="G106:G109"/>
    <mergeCell ref="H118:H121"/>
    <mergeCell ref="I106:I109"/>
    <mergeCell ref="D186:D189"/>
    <mergeCell ref="W142:W145"/>
    <mergeCell ref="C142:C145"/>
    <mergeCell ref="F142:F145"/>
    <mergeCell ref="U106:U109"/>
    <mergeCell ref="AA106:AA109"/>
    <mergeCell ref="AD106:AD109"/>
    <mergeCell ref="AE106:AE109"/>
    <mergeCell ref="V106:V109"/>
    <mergeCell ref="W106:W109"/>
    <mergeCell ref="S150:S153"/>
    <mergeCell ref="S154:S157"/>
    <mergeCell ref="E146:E149"/>
    <mergeCell ref="P146:P149"/>
    <mergeCell ref="Q146:Q149"/>
    <mergeCell ref="R102:R105"/>
    <mergeCell ref="R106:R109"/>
    <mergeCell ref="R114:R117"/>
    <mergeCell ref="R110:R113"/>
    <mergeCell ref="X6:AI6"/>
    <mergeCell ref="S7:S8"/>
    <mergeCell ref="T7:T8"/>
    <mergeCell ref="N7:N8"/>
    <mergeCell ref="N102:N105"/>
    <mergeCell ref="O102:O105"/>
    <mergeCell ref="O114:O117"/>
    <mergeCell ref="P114:P117"/>
    <mergeCell ref="Q114:Q117"/>
    <mergeCell ref="S114:S117"/>
    <mergeCell ref="T114:T117"/>
    <mergeCell ref="M7:M8"/>
    <mergeCell ref="M102:M105"/>
    <mergeCell ref="M106:M109"/>
    <mergeCell ref="M114:M117"/>
    <mergeCell ref="T56:T59"/>
    <mergeCell ref="U56:U59"/>
    <mergeCell ref="V56:V59"/>
    <mergeCell ref="W56:W59"/>
    <mergeCell ref="U40:U43"/>
    <mergeCell ref="V40:V43"/>
    <mergeCell ref="AF102:AF105"/>
    <mergeCell ref="AH102:AH105"/>
    <mergeCell ref="AD7:AE7"/>
    <mergeCell ref="AH106:AH109"/>
    <mergeCell ref="X106:X109"/>
    <mergeCell ref="Y106:Y109"/>
    <mergeCell ref="Z106:Z109"/>
    <mergeCell ref="Z114:Z117"/>
    <mergeCell ref="AA114:AA117"/>
    <mergeCell ref="AF114:AF117"/>
    <mergeCell ref="AH114:AH117"/>
    <mergeCell ref="X7:X8"/>
    <mergeCell ref="W7:W8"/>
    <mergeCell ref="AH7:AH8"/>
    <mergeCell ref="Y7:Z7"/>
    <mergeCell ref="AF7:AG7"/>
    <mergeCell ref="AA7:AC7"/>
    <mergeCell ref="F102:F105"/>
    <mergeCell ref="G102:G105"/>
    <mergeCell ref="H102:H105"/>
    <mergeCell ref="O106:O109"/>
    <mergeCell ref="P118:P121"/>
    <mergeCell ref="Q106:Q109"/>
    <mergeCell ref="S106:S109"/>
    <mergeCell ref="N106:N109"/>
    <mergeCell ref="Y102:Y105"/>
    <mergeCell ref="AH40:AH43"/>
    <mergeCell ref="T40:T43"/>
    <mergeCell ref="X40:X43"/>
    <mergeCell ref="Y40:Y43"/>
    <mergeCell ref="W40:W43"/>
    <mergeCell ref="J102:J105"/>
    <mergeCell ref="AA102:AA105"/>
    <mergeCell ref="V102:V105"/>
    <mergeCell ref="AD114:AD117"/>
    <mergeCell ref="T94:T97"/>
    <mergeCell ref="T86:T89"/>
    <mergeCell ref="T68:T71"/>
    <mergeCell ref="S20:S23"/>
    <mergeCell ref="V32:V35"/>
    <mergeCell ref="G7:G8"/>
    <mergeCell ref="J7:J8"/>
    <mergeCell ref="K7:K8"/>
    <mergeCell ref="F1:AH3"/>
    <mergeCell ref="B118:B121"/>
    <mergeCell ref="B110:B113"/>
    <mergeCell ref="B142:B145"/>
    <mergeCell ref="B114:B117"/>
    <mergeCell ref="B186:B189"/>
    <mergeCell ref="B7:B8"/>
    <mergeCell ref="B102:B105"/>
    <mergeCell ref="B106:B109"/>
    <mergeCell ref="AI207:AI210"/>
    <mergeCell ref="AI174:AI177"/>
    <mergeCell ref="AI182:AI185"/>
    <mergeCell ref="D110:D113"/>
    <mergeCell ref="D142:D145"/>
    <mergeCell ref="AI215:AI218"/>
    <mergeCell ref="AI219:AI222"/>
    <mergeCell ref="D219:D222"/>
    <mergeCell ref="AI7:AI8"/>
    <mergeCell ref="AI102:AI105"/>
    <mergeCell ref="AI106:AI109"/>
    <mergeCell ref="AI114:AI117"/>
    <mergeCell ref="AI110:AI113"/>
    <mergeCell ref="AI118:AI121"/>
    <mergeCell ref="AI142:AI145"/>
    <mergeCell ref="Z40:Z43"/>
    <mergeCell ref="Z219:Z222"/>
    <mergeCell ref="AE40:AE43"/>
    <mergeCell ref="AF40:AF43"/>
    <mergeCell ref="L7:L8"/>
    <mergeCell ref="O7:O8"/>
    <mergeCell ref="C7:C8"/>
    <mergeCell ref="U7:V7"/>
    <mergeCell ref="I60:I63"/>
    <mergeCell ref="B64:B67"/>
    <mergeCell ref="C64:C67"/>
    <mergeCell ref="D64:D67"/>
    <mergeCell ref="E64:E67"/>
    <mergeCell ref="F64:F67"/>
    <mergeCell ref="G64:G67"/>
    <mergeCell ref="H64:H67"/>
    <mergeCell ref="I64:I67"/>
    <mergeCell ref="C102:C105"/>
    <mergeCell ref="K106:K109"/>
    <mergeCell ref="J106:J109"/>
    <mergeCell ref="J60:J63"/>
    <mergeCell ref="E102:E105"/>
    <mergeCell ref="D102:D105"/>
    <mergeCell ref="H106:H109"/>
    <mergeCell ref="B86:B89"/>
    <mergeCell ref="C86:C89"/>
    <mergeCell ref="D86:D89"/>
    <mergeCell ref="E86:E89"/>
    <mergeCell ref="F86:F89"/>
    <mergeCell ref="G86:G89"/>
    <mergeCell ref="H86:H89"/>
    <mergeCell ref="I86:I89"/>
    <mergeCell ref="B170:B173"/>
    <mergeCell ref="C170:C173"/>
    <mergeCell ref="D170:D173"/>
    <mergeCell ref="E170:E173"/>
    <mergeCell ref="J114:J117"/>
    <mergeCell ref="K114:K117"/>
    <mergeCell ref="S86:S89"/>
    <mergeCell ref="B40:B43"/>
    <mergeCell ref="C40:C43"/>
    <mergeCell ref="D40:D43"/>
    <mergeCell ref="E40:E43"/>
    <mergeCell ref="F40:F43"/>
    <mergeCell ref="G40:G43"/>
    <mergeCell ref="H40:H43"/>
    <mergeCell ref="I40:I43"/>
    <mergeCell ref="J40:J43"/>
    <mergeCell ref="K40:K43"/>
    <mergeCell ref="S68:S71"/>
    <mergeCell ref="S94:S97"/>
    <mergeCell ref="Q118:Q121"/>
    <mergeCell ref="P40:P43"/>
    <mergeCell ref="Q40:Q43"/>
    <mergeCell ref="S40:S43"/>
    <mergeCell ref="K60:K63"/>
    <mergeCell ref="L60:L63"/>
    <mergeCell ref="M60:M63"/>
    <mergeCell ref="B60:B63"/>
    <mergeCell ref="C60:C63"/>
    <mergeCell ref="D60:D63"/>
    <mergeCell ref="E60:E63"/>
    <mergeCell ref="D7:D8"/>
    <mergeCell ref="H7:H8"/>
    <mergeCell ref="Q9:Q15"/>
    <mergeCell ref="R9:R15"/>
    <mergeCell ref="B20:B23"/>
    <mergeCell ref="C20:C23"/>
    <mergeCell ref="D20:D23"/>
    <mergeCell ref="E20:E23"/>
    <mergeCell ref="F20:F23"/>
    <mergeCell ref="G20:G23"/>
    <mergeCell ref="I7:I8"/>
    <mergeCell ref="B16:B19"/>
    <mergeCell ref="P7:R7"/>
    <mergeCell ref="N16:N19"/>
    <mergeCell ref="O16:O19"/>
    <mergeCell ref="P16:P19"/>
    <mergeCell ref="Q16:Q19"/>
    <mergeCell ref="R16:R19"/>
    <mergeCell ref="E7:E8"/>
    <mergeCell ref="F7:F8"/>
    <mergeCell ref="H20:H23"/>
    <mergeCell ref="I20:I23"/>
    <mergeCell ref="J20:J23"/>
    <mergeCell ref="K20:K23"/>
    <mergeCell ref="L20:L23"/>
    <mergeCell ref="M20:M23"/>
    <mergeCell ref="N20:N23"/>
    <mergeCell ref="O20:O23"/>
    <mergeCell ref="P20:P23"/>
    <mergeCell ref="Q20:Q23"/>
    <mergeCell ref="R20:R23"/>
    <mergeCell ref="K56:K59"/>
    <mergeCell ref="L56:L59"/>
    <mergeCell ref="M56:M59"/>
    <mergeCell ref="N60:N63"/>
    <mergeCell ref="O60:O63"/>
    <mergeCell ref="C114:C117"/>
    <mergeCell ref="D146:D149"/>
    <mergeCell ref="F60:F63"/>
    <mergeCell ref="G60:G63"/>
    <mergeCell ref="R142:R145"/>
    <mergeCell ref="P98:P101"/>
    <mergeCell ref="P60:P63"/>
    <mergeCell ref="P64:P67"/>
    <mergeCell ref="P110:P113"/>
    <mergeCell ref="R40:R43"/>
    <mergeCell ref="R56:R59"/>
    <mergeCell ref="C16:C19"/>
    <mergeCell ref="D16:D19"/>
    <mergeCell ref="E16:E19"/>
    <mergeCell ref="F16:F19"/>
    <mergeCell ref="G16:G19"/>
    <mergeCell ref="H16:H19"/>
    <mergeCell ref="I16:I19"/>
    <mergeCell ref="J16:J19"/>
    <mergeCell ref="K16:K19"/>
    <mergeCell ref="L16:L19"/>
    <mergeCell ref="M16:M19"/>
    <mergeCell ref="F56:F59"/>
    <mergeCell ref="G56:G59"/>
    <mergeCell ref="H56:H59"/>
    <mergeCell ref="I56:I59"/>
    <mergeCell ref="J56:J59"/>
    <mergeCell ref="F114:F117"/>
    <mergeCell ref="G114:G117"/>
    <mergeCell ref="C118:C121"/>
    <mergeCell ref="P106:P109"/>
    <mergeCell ref="F118:F121"/>
    <mergeCell ref="D106:D109"/>
    <mergeCell ref="D114:D117"/>
    <mergeCell ref="E106:E109"/>
    <mergeCell ref="E114:E117"/>
    <mergeCell ref="E110:E113"/>
    <mergeCell ref="L106:L109"/>
    <mergeCell ref="T110:T113"/>
    <mergeCell ref="G118:G121"/>
    <mergeCell ref="C110:C113"/>
    <mergeCell ref="F110:F113"/>
    <mergeCell ref="G110:G113"/>
    <mergeCell ref="I118:I121"/>
    <mergeCell ref="J118:J121"/>
    <mergeCell ref="K118:K121"/>
    <mergeCell ref="T106:T109"/>
    <mergeCell ref="N114:N117"/>
    <mergeCell ref="D118:D121"/>
    <mergeCell ref="E118:E121"/>
    <mergeCell ref="H114:H117"/>
    <mergeCell ref="I114:I117"/>
    <mergeCell ref="L114:L117"/>
    <mergeCell ref="Q110:Q113"/>
    <mergeCell ref="H110:H113"/>
    <mergeCell ref="C44:C47"/>
    <mergeCell ref="D44:D47"/>
    <mergeCell ref="E44:E47"/>
    <mergeCell ref="G170:G173"/>
    <mergeCell ref="H170:H173"/>
    <mergeCell ref="I170:I173"/>
    <mergeCell ref="A1:E3"/>
    <mergeCell ref="A6:W6"/>
    <mergeCell ref="B211:B214"/>
    <mergeCell ref="C211:C214"/>
    <mergeCell ref="D211:D214"/>
    <mergeCell ref="E211:E214"/>
    <mergeCell ref="F211:F214"/>
    <mergeCell ref="G211:G214"/>
    <mergeCell ref="H211:H214"/>
    <mergeCell ref="I211:I214"/>
    <mergeCell ref="J211:J214"/>
    <mergeCell ref="K211:K214"/>
    <mergeCell ref="L211:L214"/>
    <mergeCell ref="M211:M214"/>
    <mergeCell ref="N211:N214"/>
    <mergeCell ref="O211:O214"/>
    <mergeCell ref="Q211:Q214"/>
    <mergeCell ref="R211:R214"/>
    <mergeCell ref="S211:S214"/>
    <mergeCell ref="T211:T214"/>
    <mergeCell ref="B56:B59"/>
    <mergeCell ref="C56:C59"/>
    <mergeCell ref="D56:D59"/>
    <mergeCell ref="E56:E59"/>
    <mergeCell ref="T28:T31"/>
    <mergeCell ref="S16:S19"/>
    <mergeCell ref="A146:A173"/>
    <mergeCell ref="A7:A8"/>
    <mergeCell ref="R186:R189"/>
    <mergeCell ref="R207:R210"/>
    <mergeCell ref="U86:U89"/>
    <mergeCell ref="H60:H63"/>
    <mergeCell ref="T64:T67"/>
    <mergeCell ref="U64:U67"/>
    <mergeCell ref="V64:V67"/>
    <mergeCell ref="W64:W67"/>
    <mergeCell ref="AI68:AI71"/>
    <mergeCell ref="AD94:AD97"/>
    <mergeCell ref="Y86:Y89"/>
    <mergeCell ref="A211:A222"/>
    <mergeCell ref="B98:B101"/>
    <mergeCell ref="C98:C101"/>
    <mergeCell ref="D98:D101"/>
    <mergeCell ref="E98:E101"/>
    <mergeCell ref="F98:F101"/>
    <mergeCell ref="G98:G101"/>
    <mergeCell ref="H98:H101"/>
    <mergeCell ref="I98:I101"/>
    <mergeCell ref="J98:J101"/>
    <mergeCell ref="K98:K101"/>
    <mergeCell ref="L98:L101"/>
    <mergeCell ref="M98:M101"/>
    <mergeCell ref="N98:N101"/>
    <mergeCell ref="O98:O101"/>
    <mergeCell ref="Q98:Q101"/>
    <mergeCell ref="R98:R101"/>
    <mergeCell ref="B146:B149"/>
    <mergeCell ref="C146:C149"/>
    <mergeCell ref="N56:N59"/>
    <mergeCell ref="O56:O59"/>
    <mergeCell ref="P56:P59"/>
    <mergeCell ref="S56:S59"/>
    <mergeCell ref="X56:X59"/>
    <mergeCell ref="AF86:AF89"/>
    <mergeCell ref="AH86:AH89"/>
    <mergeCell ref="AI86:AI89"/>
    <mergeCell ref="T90:T93"/>
    <mergeCell ref="U90:U93"/>
    <mergeCell ref="V90:V93"/>
    <mergeCell ref="W90:W93"/>
    <mergeCell ref="X90:X93"/>
    <mergeCell ref="AE94:AE97"/>
    <mergeCell ref="AF94:AF97"/>
    <mergeCell ref="AH94:AH97"/>
    <mergeCell ref="AI94:AI97"/>
    <mergeCell ref="AH90:AH93"/>
    <mergeCell ref="AI90:AI93"/>
    <mergeCell ref="AA86:AA89"/>
    <mergeCell ref="AD86:AD89"/>
    <mergeCell ref="AE86:AE89"/>
    <mergeCell ref="N64:N67"/>
    <mergeCell ref="O64:O67"/>
    <mergeCell ref="Q64:Q67"/>
    <mergeCell ref="Y56:Y59"/>
    <mergeCell ref="Z56:Z59"/>
    <mergeCell ref="R64:R67"/>
    <mergeCell ref="S64:S67"/>
    <mergeCell ref="V86:V89"/>
    <mergeCell ref="Q60:Q63"/>
    <mergeCell ref="Q56:Q59"/>
    <mergeCell ref="AH98:AH101"/>
    <mergeCell ref="AI98:AI101"/>
    <mergeCell ref="AA68:AA71"/>
    <mergeCell ref="AD68:AD71"/>
    <mergeCell ref="AF68:AF71"/>
    <mergeCell ref="O68:O71"/>
    <mergeCell ref="P68:P71"/>
    <mergeCell ref="Q68:Q71"/>
    <mergeCell ref="R68:R71"/>
    <mergeCell ref="X64:X67"/>
    <mergeCell ref="Y64:Y67"/>
    <mergeCell ref="Z64:Z67"/>
    <mergeCell ref="T98:T101"/>
    <mergeCell ref="U98:U101"/>
    <mergeCell ref="V98:V101"/>
    <mergeCell ref="W98:W101"/>
    <mergeCell ref="X98:X101"/>
    <mergeCell ref="Y98:Y101"/>
    <mergeCell ref="Z98:Z101"/>
    <mergeCell ref="Y90:Y93"/>
    <mergeCell ref="Z90:Z93"/>
    <mergeCell ref="W86:W89"/>
    <mergeCell ref="X86:X89"/>
    <mergeCell ref="Z68:Z71"/>
    <mergeCell ref="AF64:AF67"/>
    <mergeCell ref="AH64:AH67"/>
    <mergeCell ref="AI64:AI67"/>
    <mergeCell ref="AE68:AE71"/>
    <mergeCell ref="Z86:Z89"/>
    <mergeCell ref="S90:S93"/>
    <mergeCell ref="B68:B71"/>
    <mergeCell ref="C68:C71"/>
    <mergeCell ref="D68:D71"/>
    <mergeCell ref="E68:E71"/>
    <mergeCell ref="F68:F71"/>
    <mergeCell ref="G68:G71"/>
    <mergeCell ref="H68:H71"/>
    <mergeCell ref="I68:I71"/>
    <mergeCell ref="J68:J71"/>
    <mergeCell ref="K68:K71"/>
    <mergeCell ref="L68:L71"/>
    <mergeCell ref="M68:M71"/>
    <mergeCell ref="N68:N71"/>
    <mergeCell ref="B72:B85"/>
    <mergeCell ref="C72:C85"/>
    <mergeCell ref="D72:D85"/>
    <mergeCell ref="E72:E85"/>
    <mergeCell ref="F72:F85"/>
    <mergeCell ref="G72:G85"/>
    <mergeCell ref="H72:H85"/>
    <mergeCell ref="I72:I85"/>
    <mergeCell ref="J72:J85"/>
    <mergeCell ref="J86:J89"/>
    <mergeCell ref="K86:K89"/>
    <mergeCell ref="L86:L89"/>
    <mergeCell ref="M86:M89"/>
    <mergeCell ref="N86:N89"/>
    <mergeCell ref="O86:O89"/>
    <mergeCell ref="P86:P89"/>
    <mergeCell ref="Q86:Q89"/>
    <mergeCell ref="R86:R89"/>
    <mergeCell ref="B90:B93"/>
    <mergeCell ref="C90:C93"/>
    <mergeCell ref="D90:D93"/>
    <mergeCell ref="E90:E93"/>
    <mergeCell ref="F90:F93"/>
    <mergeCell ref="G90:G93"/>
    <mergeCell ref="H90:H93"/>
    <mergeCell ref="I90:I93"/>
    <mergeCell ref="J90:J93"/>
    <mergeCell ref="K90:K93"/>
    <mergeCell ref="L90:L93"/>
    <mergeCell ref="M90:M93"/>
    <mergeCell ref="N90:N93"/>
    <mergeCell ref="O90:O93"/>
    <mergeCell ref="P90:P93"/>
    <mergeCell ref="Q90:Q93"/>
    <mergeCell ref="R90:R93"/>
    <mergeCell ref="D94:D97"/>
    <mergeCell ref="E94:E97"/>
    <mergeCell ref="F94:F97"/>
    <mergeCell ref="G94:G97"/>
    <mergeCell ref="H94:H97"/>
    <mergeCell ref="I94:I97"/>
    <mergeCell ref="J94:J97"/>
    <mergeCell ref="K94:K97"/>
    <mergeCell ref="L94:L97"/>
    <mergeCell ref="M94:M97"/>
    <mergeCell ref="N94:N97"/>
    <mergeCell ref="O94:O97"/>
    <mergeCell ref="P94:P97"/>
    <mergeCell ref="Q94:Q97"/>
    <mergeCell ref="R94:R97"/>
    <mergeCell ref="U94:U97"/>
    <mergeCell ref="V94:V97"/>
    <mergeCell ref="T16:T19"/>
    <mergeCell ref="U16:U19"/>
    <mergeCell ref="V16:V19"/>
    <mergeCell ref="W16:W19"/>
    <mergeCell ref="X16:X19"/>
    <mergeCell ref="Y16:Y19"/>
    <mergeCell ref="Z16:Z19"/>
    <mergeCell ref="AA90:AA93"/>
    <mergeCell ref="AD90:AD93"/>
    <mergeCell ref="AE90:AE93"/>
    <mergeCell ref="AF90:AF93"/>
    <mergeCell ref="T20:T23"/>
    <mergeCell ref="U20:U23"/>
    <mergeCell ref="U68:U71"/>
    <mergeCell ref="V68:V71"/>
    <mergeCell ref="W68:W71"/>
    <mergeCell ref="X68:X71"/>
    <mergeCell ref="Y68:Y71"/>
    <mergeCell ref="V20:V23"/>
    <mergeCell ref="W20:W23"/>
    <mergeCell ref="AH16:AH19"/>
    <mergeCell ref="AI16:AI19"/>
    <mergeCell ref="AD20:AD23"/>
    <mergeCell ref="AE20:AE23"/>
    <mergeCell ref="AF20:AF23"/>
    <mergeCell ref="AH20:AH23"/>
    <mergeCell ref="AI20:AI23"/>
    <mergeCell ref="AA16:AA19"/>
    <mergeCell ref="AD16:AD19"/>
    <mergeCell ref="Z28:Z31"/>
    <mergeCell ref="AA28:AA31"/>
    <mergeCell ref="AD28:AD31"/>
    <mergeCell ref="AE28:AE31"/>
    <mergeCell ref="AF28:AF31"/>
    <mergeCell ref="AH28:AH31"/>
    <mergeCell ref="AI28:AI31"/>
    <mergeCell ref="AA40:AA43"/>
    <mergeCell ref="AD40:AD43"/>
    <mergeCell ref="AE16:AE19"/>
    <mergeCell ref="AF16:AF19"/>
    <mergeCell ref="AE24:AE27"/>
    <mergeCell ref="AF24:AF27"/>
    <mergeCell ref="U36:U39"/>
    <mergeCell ref="T32:T35"/>
    <mergeCell ref="AH68:AH71"/>
    <mergeCell ref="AE60:AE63"/>
    <mergeCell ref="AF60:AF63"/>
    <mergeCell ref="AH60:AH63"/>
    <mergeCell ref="AA64:AA67"/>
    <mergeCell ref="AD64:AD67"/>
    <mergeCell ref="AE64:AE67"/>
    <mergeCell ref="X20:X23"/>
    <mergeCell ref="Y20:Y23"/>
    <mergeCell ref="Z20:Z23"/>
    <mergeCell ref="AA20:AA23"/>
    <mergeCell ref="AA56:AA59"/>
    <mergeCell ref="AD56:AD59"/>
    <mergeCell ref="AE56:AE59"/>
    <mergeCell ref="AF56:AF59"/>
    <mergeCell ref="AH56:AH59"/>
    <mergeCell ref="W36:W39"/>
    <mergeCell ref="V36:V39"/>
    <mergeCell ref="V48:V51"/>
    <mergeCell ref="W48:W51"/>
    <mergeCell ref="X48:X51"/>
    <mergeCell ref="Y48:Y51"/>
    <mergeCell ref="Z48:Z51"/>
    <mergeCell ref="AA48:AA51"/>
    <mergeCell ref="AD48:AD51"/>
    <mergeCell ref="AE48:AE51"/>
    <mergeCell ref="AF48:AF51"/>
    <mergeCell ref="AH48:AH51"/>
    <mergeCell ref="W44:W47"/>
    <mergeCell ref="X44:X47"/>
    <mergeCell ref="B32:B35"/>
    <mergeCell ref="C32:C35"/>
    <mergeCell ref="D32:D35"/>
    <mergeCell ref="AI56:AI59"/>
    <mergeCell ref="X60:X63"/>
    <mergeCell ref="Y60:Y63"/>
    <mergeCell ref="Z60:Z63"/>
    <mergeCell ref="AA60:AA63"/>
    <mergeCell ref="AD60:AD63"/>
    <mergeCell ref="X28:X31"/>
    <mergeCell ref="Y28:Y31"/>
    <mergeCell ref="AI60:AI63"/>
    <mergeCell ref="AH32:AH35"/>
    <mergeCell ref="AI32:AI35"/>
    <mergeCell ref="AF36:AF39"/>
    <mergeCell ref="AH36:AH39"/>
    <mergeCell ref="AI36:AI39"/>
    <mergeCell ref="AI40:AI43"/>
    <mergeCell ref="S32:S35"/>
    <mergeCell ref="AE32:AE35"/>
    <mergeCell ref="AF32:AF35"/>
    <mergeCell ref="T60:T63"/>
    <mergeCell ref="U60:U63"/>
    <mergeCell ref="V60:V63"/>
    <mergeCell ref="W60:W63"/>
    <mergeCell ref="V28:V31"/>
    <mergeCell ref="W28:W31"/>
    <mergeCell ref="L40:L43"/>
    <mergeCell ref="M40:M43"/>
    <mergeCell ref="N40:N43"/>
    <mergeCell ref="O40:O43"/>
    <mergeCell ref="B44:B47"/>
    <mergeCell ref="F28:F31"/>
    <mergeCell ref="G28:G31"/>
    <mergeCell ref="W24:W27"/>
    <mergeCell ref="W32:W35"/>
    <mergeCell ref="X32:X35"/>
    <mergeCell ref="Y32:Y35"/>
    <mergeCell ref="Z32:Z35"/>
    <mergeCell ref="AA32:AA35"/>
    <mergeCell ref="AD32:AD35"/>
    <mergeCell ref="U24:U27"/>
    <mergeCell ref="V24:V27"/>
    <mergeCell ref="H28:H31"/>
    <mergeCell ref="I28:I31"/>
    <mergeCell ref="J28:J31"/>
    <mergeCell ref="K28:K31"/>
    <mergeCell ref="L28:L31"/>
    <mergeCell ref="M28:M31"/>
    <mergeCell ref="N28:N31"/>
    <mergeCell ref="O28:O31"/>
    <mergeCell ref="P28:P31"/>
    <mergeCell ref="Q28:Q31"/>
    <mergeCell ref="R28:R31"/>
    <mergeCell ref="X24:X27"/>
    <mergeCell ref="Y24:Y27"/>
    <mergeCell ref="Z24:Z27"/>
    <mergeCell ref="AA24:AA27"/>
    <mergeCell ref="AD24:AD27"/>
    <mergeCell ref="U32:U35"/>
    <mergeCell ref="P32:P35"/>
    <mergeCell ref="R32:R35"/>
    <mergeCell ref="S28:S31"/>
    <mergeCell ref="T235:T238"/>
    <mergeCell ref="U235:U238"/>
    <mergeCell ref="V235:V238"/>
    <mergeCell ref="W235:W238"/>
    <mergeCell ref="X36:X39"/>
    <mergeCell ref="Y36:Y39"/>
    <mergeCell ref="Z36:Z39"/>
    <mergeCell ref="AA36:AA39"/>
    <mergeCell ref="AD36:AD39"/>
    <mergeCell ref="AE36:AE39"/>
    <mergeCell ref="Y235:Y238"/>
    <mergeCell ref="Z235:Z238"/>
    <mergeCell ref="AA235:AA238"/>
    <mergeCell ref="AD235:AD238"/>
    <mergeCell ref="AE235:AE238"/>
    <mergeCell ref="S235:S238"/>
    <mergeCell ref="AD170:AD173"/>
    <mergeCell ref="AE170:AE173"/>
    <mergeCell ref="Y223:Y226"/>
    <mergeCell ref="Z223:Z226"/>
    <mergeCell ref="AA223:AA226"/>
    <mergeCell ref="AD223:AD226"/>
    <mergeCell ref="AE223:AE226"/>
    <mergeCell ref="AA98:AA101"/>
    <mergeCell ref="AD98:AD101"/>
    <mergeCell ref="AE98:AE101"/>
    <mergeCell ref="Y211:Y214"/>
    <mergeCell ref="AA219:AA222"/>
    <mergeCell ref="AD219:AD222"/>
    <mergeCell ref="U150:U153"/>
    <mergeCell ref="V150:V153"/>
    <mergeCell ref="S227:S230"/>
    <mergeCell ref="W94:W97"/>
    <mergeCell ref="X94:X97"/>
    <mergeCell ref="Y94:Y97"/>
    <mergeCell ref="Z94:Z97"/>
    <mergeCell ref="AA94:AA97"/>
    <mergeCell ref="V178:V181"/>
    <mergeCell ref="W178:W181"/>
    <mergeCell ref="X178:X181"/>
    <mergeCell ref="N170:N173"/>
    <mergeCell ref="O170:O173"/>
    <mergeCell ref="P170:P173"/>
    <mergeCell ref="Y166:Y169"/>
    <mergeCell ref="Z166:Z169"/>
    <mergeCell ref="AA166:AA169"/>
    <mergeCell ref="Q36:Q39"/>
    <mergeCell ref="R36:R39"/>
    <mergeCell ref="R170:R173"/>
    <mergeCell ref="U166:U169"/>
    <mergeCell ref="V166:V169"/>
    <mergeCell ref="W166:W169"/>
    <mergeCell ref="X166:X169"/>
    <mergeCell ref="N162:N165"/>
    <mergeCell ref="O162:O165"/>
    <mergeCell ref="P162:P165"/>
    <mergeCell ref="Q162:Q165"/>
    <mergeCell ref="R162:R165"/>
    <mergeCell ref="X162:X165"/>
    <mergeCell ref="Y162:Y165"/>
    <mergeCell ref="Z162:Z165"/>
    <mergeCell ref="AA162:AA165"/>
    <mergeCell ref="S36:S39"/>
    <mergeCell ref="T36:T39"/>
    <mergeCell ref="K36:K39"/>
    <mergeCell ref="L36:L39"/>
    <mergeCell ref="M36:M39"/>
    <mergeCell ref="N36:N39"/>
    <mergeCell ref="O36:O39"/>
    <mergeCell ref="P36:P39"/>
    <mergeCell ref="R215:R218"/>
    <mergeCell ref="D24:D27"/>
    <mergeCell ref="E24:E27"/>
    <mergeCell ref="F24:F27"/>
    <mergeCell ref="G24:G27"/>
    <mergeCell ref="H24:H27"/>
    <mergeCell ref="I24:I27"/>
    <mergeCell ref="J24:J27"/>
    <mergeCell ref="K24:K27"/>
    <mergeCell ref="L24:L27"/>
    <mergeCell ref="M24:M27"/>
    <mergeCell ref="N24:N27"/>
    <mergeCell ref="O24:O27"/>
    <mergeCell ref="P24:P27"/>
    <mergeCell ref="Q24:Q27"/>
    <mergeCell ref="F32:F35"/>
    <mergeCell ref="G32:G35"/>
    <mergeCell ref="H32:H35"/>
    <mergeCell ref="I32:I35"/>
    <mergeCell ref="J64:J67"/>
    <mergeCell ref="K64:K67"/>
    <mergeCell ref="L64:L67"/>
    <mergeCell ref="M64:M67"/>
    <mergeCell ref="E32:E35"/>
    <mergeCell ref="D36:D39"/>
    <mergeCell ref="E28:E31"/>
    <mergeCell ref="F36:F39"/>
    <mergeCell ref="G36:G39"/>
    <mergeCell ref="H36:H39"/>
    <mergeCell ref="I36:I39"/>
    <mergeCell ref="K32:K35"/>
    <mergeCell ref="L32:L35"/>
    <mergeCell ref="AH24:AH27"/>
    <mergeCell ref="AI24:AI27"/>
    <mergeCell ref="T24:T27"/>
    <mergeCell ref="B94:B97"/>
    <mergeCell ref="C94:C97"/>
    <mergeCell ref="A16:A39"/>
    <mergeCell ref="B24:B27"/>
    <mergeCell ref="C24:C27"/>
    <mergeCell ref="AF235:AF238"/>
    <mergeCell ref="AH235:AH238"/>
    <mergeCell ref="AI235:AI238"/>
    <mergeCell ref="B235:B238"/>
    <mergeCell ref="A235:A238"/>
    <mergeCell ref="X235:X238"/>
    <mergeCell ref="Q32:Q35"/>
    <mergeCell ref="C235:C238"/>
    <mergeCell ref="D235:D238"/>
    <mergeCell ref="E235:E238"/>
    <mergeCell ref="F235:F238"/>
    <mergeCell ref="G235:G238"/>
    <mergeCell ref="H235:H238"/>
    <mergeCell ref="I235:I238"/>
    <mergeCell ref="J235:J238"/>
    <mergeCell ref="K235:K238"/>
    <mergeCell ref="L235:L238"/>
    <mergeCell ref="J36:J39"/>
    <mergeCell ref="M235:M238"/>
    <mergeCell ref="N235:N238"/>
    <mergeCell ref="O235:O238"/>
    <mergeCell ref="P235:P238"/>
    <mergeCell ref="Q235:Q238"/>
    <mergeCell ref="R235:R238"/>
    <mergeCell ref="K162:K165"/>
    <mergeCell ref="A40:A145"/>
    <mergeCell ref="K102:K105"/>
    <mergeCell ref="L102:L105"/>
    <mergeCell ref="S102:S105"/>
    <mergeCell ref="T102:T105"/>
    <mergeCell ref="W102:W105"/>
    <mergeCell ref="X102:X105"/>
    <mergeCell ref="AB102:AB105"/>
    <mergeCell ref="AC102:AC105"/>
    <mergeCell ref="M110:M113"/>
    <mergeCell ref="E162:E165"/>
    <mergeCell ref="F162:F165"/>
    <mergeCell ref="G162:G165"/>
    <mergeCell ref="H162:H165"/>
    <mergeCell ref="I162:I165"/>
    <mergeCell ref="J162:J165"/>
    <mergeCell ref="V162:V165"/>
    <mergeCell ref="W162:W165"/>
    <mergeCell ref="S170:S173"/>
    <mergeCell ref="T170:T173"/>
    <mergeCell ref="U170:U173"/>
    <mergeCell ref="V170:V173"/>
    <mergeCell ref="W170:W173"/>
    <mergeCell ref="X170:X173"/>
    <mergeCell ref="Q170:Q173"/>
    <mergeCell ref="B36:B39"/>
    <mergeCell ref="C36:C39"/>
    <mergeCell ref="M32:M35"/>
    <mergeCell ref="N32:N35"/>
    <mergeCell ref="O32:O35"/>
    <mergeCell ref="J32:J35"/>
    <mergeCell ref="R24:R27"/>
    <mergeCell ref="S24:S27"/>
    <mergeCell ref="U28:U31"/>
    <mergeCell ref="B28:B31"/>
    <mergeCell ref="C28:C31"/>
    <mergeCell ref="D28:D31"/>
    <mergeCell ref="B178:B181"/>
    <mergeCell ref="C178:C181"/>
    <mergeCell ref="D178:D181"/>
    <mergeCell ref="E178:E181"/>
    <mergeCell ref="F178:F181"/>
    <mergeCell ref="G178:G181"/>
    <mergeCell ref="H178:H181"/>
    <mergeCell ref="I178:I181"/>
    <mergeCell ref="J178:J181"/>
    <mergeCell ref="K178:K181"/>
    <mergeCell ref="L178:L181"/>
    <mergeCell ref="M178:M181"/>
    <mergeCell ref="N178:N181"/>
    <mergeCell ref="O178:O181"/>
    <mergeCell ref="P178:P181"/>
    <mergeCell ref="Q178:Q181"/>
    <mergeCell ref="T178:T181"/>
    <mergeCell ref="B162:B165"/>
    <mergeCell ref="D174:D177"/>
    <mergeCell ref="E36:E39"/>
    <mergeCell ref="D182:D185"/>
    <mergeCell ref="E174:E177"/>
    <mergeCell ref="E182:E185"/>
    <mergeCell ref="AI162:AI165"/>
    <mergeCell ref="B166:B169"/>
    <mergeCell ref="C166:C169"/>
    <mergeCell ref="D166:D169"/>
    <mergeCell ref="E166:E169"/>
    <mergeCell ref="F166:F169"/>
    <mergeCell ref="G166:G169"/>
    <mergeCell ref="H166:H169"/>
    <mergeCell ref="I166:I169"/>
    <mergeCell ref="J166:J169"/>
    <mergeCell ref="K166:K169"/>
    <mergeCell ref="L166:L169"/>
    <mergeCell ref="M166:M169"/>
    <mergeCell ref="N166:N169"/>
    <mergeCell ref="O166:O169"/>
    <mergeCell ref="P166:P169"/>
    <mergeCell ref="Q166:Q169"/>
    <mergeCell ref="R166:R169"/>
    <mergeCell ref="S166:S169"/>
    <mergeCell ref="T166:T169"/>
    <mergeCell ref="C162:C165"/>
    <mergeCell ref="D162:D165"/>
    <mergeCell ref="C182:C185"/>
    <mergeCell ref="G182:G185"/>
    <mergeCell ref="H182:H185"/>
    <mergeCell ref="I182:I185"/>
    <mergeCell ref="J182:J185"/>
    <mergeCell ref="L182:L185"/>
    <mergeCell ref="F170:F173"/>
    <mergeCell ref="B215:B218"/>
    <mergeCell ref="B219:B222"/>
    <mergeCell ref="R178:R181"/>
    <mergeCell ref="B174:B177"/>
    <mergeCell ref="C174:C177"/>
    <mergeCell ref="F174:F177"/>
    <mergeCell ref="G174:G177"/>
    <mergeCell ref="H174:H177"/>
    <mergeCell ref="I174:I177"/>
    <mergeCell ref="J174:J177"/>
    <mergeCell ref="K174:K177"/>
    <mergeCell ref="L174:L177"/>
    <mergeCell ref="N174:N177"/>
    <mergeCell ref="W182:W185"/>
    <mergeCell ref="F182:F185"/>
    <mergeCell ref="A174:A210"/>
    <mergeCell ref="I186:I189"/>
    <mergeCell ref="J186:J189"/>
    <mergeCell ref="K182:K185"/>
    <mergeCell ref="L186:L189"/>
    <mergeCell ref="N186:N189"/>
    <mergeCell ref="P186:P189"/>
    <mergeCell ref="Q186:Q189"/>
    <mergeCell ref="S186:S189"/>
    <mergeCell ref="T186:T189"/>
    <mergeCell ref="U186:U189"/>
    <mergeCell ref="V186:V189"/>
    <mergeCell ref="W186:W189"/>
    <mergeCell ref="B207:B210"/>
    <mergeCell ref="D207:D210"/>
    <mergeCell ref="E207:E210"/>
    <mergeCell ref="B182:B185"/>
    <mergeCell ref="AI223:AI226"/>
    <mergeCell ref="B227:B230"/>
    <mergeCell ref="U223:U226"/>
    <mergeCell ref="V223:V226"/>
    <mergeCell ref="W223:W226"/>
    <mergeCell ref="T227:T230"/>
    <mergeCell ref="U227:U230"/>
    <mergeCell ref="V227:V230"/>
    <mergeCell ref="W227:W230"/>
    <mergeCell ref="B223:B226"/>
    <mergeCell ref="C223:C226"/>
    <mergeCell ref="D223:D226"/>
    <mergeCell ref="E223:E226"/>
    <mergeCell ref="F223:F226"/>
    <mergeCell ref="G223:G226"/>
    <mergeCell ref="H223:H226"/>
    <mergeCell ref="I223:I226"/>
    <mergeCell ref="J223:J226"/>
    <mergeCell ref="K223:K226"/>
    <mergeCell ref="L223:L226"/>
    <mergeCell ref="M223:M226"/>
    <mergeCell ref="M227:M230"/>
    <mergeCell ref="N227:N230"/>
    <mergeCell ref="AF223:AF226"/>
    <mergeCell ref="AH223:AH226"/>
    <mergeCell ref="O227:O230"/>
    <mergeCell ref="P227:P230"/>
    <mergeCell ref="Q227:Q230"/>
    <mergeCell ref="R227:R230"/>
    <mergeCell ref="L227:L230"/>
    <mergeCell ref="B231:B234"/>
    <mergeCell ref="H231:H234"/>
    <mergeCell ref="I231:I234"/>
    <mergeCell ref="J231:J234"/>
    <mergeCell ref="K231:K234"/>
    <mergeCell ref="L231:L234"/>
    <mergeCell ref="M231:M234"/>
    <mergeCell ref="N231:N234"/>
    <mergeCell ref="O231:O234"/>
    <mergeCell ref="P231:P234"/>
    <mergeCell ref="Q231:Q234"/>
    <mergeCell ref="R231:R234"/>
    <mergeCell ref="Y231:Y234"/>
    <mergeCell ref="Z231:Z234"/>
    <mergeCell ref="AA231:AA234"/>
    <mergeCell ref="S223:S226"/>
    <mergeCell ref="T223:T226"/>
    <mergeCell ref="X223:X226"/>
    <mergeCell ref="N223:N226"/>
    <mergeCell ref="O223:O226"/>
    <mergeCell ref="P223:P226"/>
    <mergeCell ref="Q223:Q226"/>
    <mergeCell ref="R223:R226"/>
    <mergeCell ref="C231:C234"/>
    <mergeCell ref="D231:D234"/>
    <mergeCell ref="E231:E234"/>
    <mergeCell ref="F231:F234"/>
    <mergeCell ref="G231:G234"/>
    <mergeCell ref="S231:S234"/>
    <mergeCell ref="T231:T234"/>
    <mergeCell ref="W231:W234"/>
    <mergeCell ref="X231:X234"/>
    <mergeCell ref="AB240:AC240"/>
    <mergeCell ref="S9:S15"/>
    <mergeCell ref="T9:T15"/>
    <mergeCell ref="U9:U15"/>
    <mergeCell ref="V9:V15"/>
    <mergeCell ref="W9:W15"/>
    <mergeCell ref="X9:X15"/>
    <mergeCell ref="Y9:Y15"/>
    <mergeCell ref="Z9:Z15"/>
    <mergeCell ref="AA9:AA15"/>
    <mergeCell ref="AD9:AD15"/>
    <mergeCell ref="AE9:AE15"/>
    <mergeCell ref="AF9:AF15"/>
    <mergeCell ref="AH9:AH15"/>
    <mergeCell ref="AI9:AI15"/>
    <mergeCell ref="A9:A15"/>
    <mergeCell ref="B9:B15"/>
    <mergeCell ref="C9:C15"/>
    <mergeCell ref="D9:D15"/>
    <mergeCell ref="E9:E15"/>
    <mergeCell ref="F9:F15"/>
    <mergeCell ref="G9:G15"/>
    <mergeCell ref="H9:H15"/>
    <mergeCell ref="I9:I15"/>
    <mergeCell ref="J9:J15"/>
    <mergeCell ref="K9:K15"/>
    <mergeCell ref="L9:L15"/>
    <mergeCell ref="M9:M15"/>
    <mergeCell ref="N9:N15"/>
    <mergeCell ref="O9:O15"/>
    <mergeCell ref="P9:P15"/>
    <mergeCell ref="A223:A234"/>
  </mergeCells>
  <dataValidations xWindow="1372" yWindow="317" count="7">
    <dataValidation type="list" allowBlank="1" showInputMessage="1" showErrorMessage="1" sqref="AC118:AC140 AC15:AC19 AC71 AC59 AC63 AC67 AC220:AC230 AC89 AC93 AC97 AC238 AC101:AC102 AC55 AC106:AC114 AC214:AC218 AC166:AC204 AC43 AC47 AC51 AC142:AC145 AC207:AC210 AC149:AC161">
      <formula1>"Ciudadano, Academia, Empresa, Estado, Proveedores, Funcionarios, Contratistas, Organizaciones No Gunernamentales"</formula1>
    </dataValidation>
    <dataValidation type="list" allowBlank="1" showInputMessage="1" showErrorMessage="1" sqref="AC211:AC213 AC98:AC100 AC56:AC58 AC52:AC54 AC64:AC66 AC68:AC70 AC86:AC88 AC90:AC92 AC94:AC96 AC40:AC42 AC146:AC148 AC20:AC27 AC235:AC237 AC32:AC35 AC219 AC9:AC14 AC44:AC46 AC48:AC50 AC60:AC62">
      <formula1>"Ciudadano, Academia, Empresa, Estado, Proveedores, Funcionarios, Contratistas, Organizaciones No Gubernamentales, Todos"</formula1>
    </dataValidation>
    <dataValidation type="list" allowBlank="1" showInputMessage="1" showErrorMessage="1" sqref="D235:D238">
      <formula1>"Norma, Política, Plan, Programa, Proyecto, Servicio (Convocatorias / Invitaciones / Ventanilla Abierta), Instrumento de CTeI, Informe de Gestión, Informe de Resultados,"</formula1>
    </dataValidation>
    <dataValidation type="list" allowBlank="1" showInputMessage="1" showErrorMessage="1" sqref="D9:D71 D86:D234">
      <formula1>"Política, Plan, Programa, Proyecto, Servicio (Convocatorias / Invitaciones / Ventanilla Abierta), Instrumento de CTeI, Informe de Gestión, Informe de Resultados,"</formula1>
    </dataValidation>
    <dataValidation type="list" allowBlank="1" showInputMessage="1" showErrorMessage="1" sqref="AC78:AC85">
      <formula1>"Ciudadano,Academia,Empresa,Estado,Proveedores,Funcionarios,Contratistas,Organizaciones No Gunernamentales"</formula1>
      <formula2>0</formula2>
    </dataValidation>
    <dataValidation type="list" allowBlank="1" showInputMessage="1" showErrorMessage="1" sqref="AC72:AC77">
      <formula1>"Ciudadano,Academia,Empresa,Estado,Proveedores,Funcionarios,Contratistas,Organizaciones No Gubernamentales,Todos"</formula1>
      <formula2>0</formula2>
    </dataValidation>
    <dataValidation type="list" allowBlank="1" showInputMessage="1" showErrorMessage="1" sqref="D72:D85">
      <formula1>"Política,Plan,Programa,Proyecto,Servicio (Convocatorias / Invitaciones / Ventanilla Abierta),Instrumento de CTeI,Informe de Gestión,Informe de Resultados"</formula1>
      <formula2>0</formula2>
    </dataValidation>
  </dataValidations>
  <printOptions horizontalCentered="1"/>
  <pageMargins left="0.19685039370078741" right="0.19685039370078741" top="0.39370078740157483" bottom="0.39370078740157483" header="0.31496062992125984" footer="0.19685039370078741"/>
  <pageSetup scale="22" orientation="landscape" r:id="rId1"/>
  <headerFooter>
    <oddFooter>&amp;CPág. &amp;P de &amp;N</oddFooter>
  </headerFooter>
  <colBreaks count="1" manualBreakCount="1">
    <brk id="23" max="190" man="1"/>
  </colBreaks>
  <drawing r:id="rId2"/>
  <extLst>
    <ext xmlns:x14="http://schemas.microsoft.com/office/spreadsheetml/2009/9/main" uri="{CCE6A557-97BC-4b89-ADB6-D9C93CAAB3DF}">
      <x14:dataValidations xmlns:xm="http://schemas.microsoft.com/office/excel/2006/main" xWindow="1372" yWindow="317" count="5">
        <x14:dataValidation type="list" allowBlank="1" showInputMessage="1" showErrorMessage="1">
          <x14:formula1>
            <xm:f>'C:\Users\yapereira\Documents\institucionales\PLAN DE PARTICIPACIÓN CIUDADANA\Plan Participación 2019\Seguimiento 2019\[19-10-15 Seguimiento Plan de Participación Ciudadana Colciencias 2019 -Subdi.xlsx]Presentación'!#REF!</xm:f>
          </x14:formula1>
          <xm:sqref>P9:P15</xm:sqref>
        </x14:dataValidation>
        <x14:dataValidation type="list" allowBlank="1" showInputMessage="1" showErrorMessage="1">
          <x14:formula1>
            <xm:f>Presentación!$B$26:$B$29</xm:f>
          </x14:formula1>
          <xm:sqref>P182:P193 P200:P203 P207:P238 P142:P177 P16:P71 P86:P137</xm:sqref>
        </x14:dataValidation>
        <x14:dataValidation type="list" allowBlank="1" showInputMessage="1" showErrorMessage="1">
          <x14:formula1>
            <xm:f>'C:\Users\hsgomez\Downloads\[19-09-30 Seguimiento Plan de Participación Ciudadana Colciencias 2019 (2) (3).xlsx]Presentación'!#REF!</xm:f>
          </x14:formula1>
          <xm:sqref>P138:P141</xm:sqref>
        </x14:dataValidation>
        <x14:dataValidation type="list" allowBlank="1" showInputMessage="1" showErrorMessage="1">
          <x14:formula1>
            <xm:f>'C:\Users\yapereira\Documents\institucionales\PLAN DE PARTICIPACIÓN CIUDADANA\Plan Participación 2019\Seguimiento 2019\[19-10-16 Plan de Participación Ciudadana Colciencias 2019 DMC.xlsx]Presentación'!#REF!</xm:f>
          </x14:formula1>
          <xm:sqref>P194:P199 P204:P206</xm:sqref>
        </x14:dataValidation>
        <x14:dataValidation type="list" allowBlank="1" showInputMessage="1" showErrorMessage="1">
          <x14:formula1>
            <xm:f>'C:\Users\yapereira\Documents\institucionales\PLAN DE PARTICIPACIÓN CIUDADANA\Plan Participación 2019\Seguimiento 2019\[19-10-16 Plan de Participación Ciudadana Colciencias 2019 DMC Ideas para el Cambio.xlsx]Presentación'!#REF!</xm:f>
          </x14:formula1>
          <xm:sqref>P178:P181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
  <sheetViews>
    <sheetView showGridLines="0" zoomScale="84" zoomScaleNormal="84" workbookViewId="0">
      <selection activeCell="C7" sqref="C7"/>
    </sheetView>
  </sheetViews>
  <sheetFormatPr baseColWidth="10" defaultRowHeight="15" x14ac:dyDescent="0.25"/>
  <cols>
    <col min="1" max="1" width="2.42578125" customWidth="1"/>
    <col min="2" max="2" width="4.28515625" customWidth="1"/>
    <col min="3" max="4" width="28.140625" customWidth="1"/>
    <col min="5" max="5" width="17.7109375" customWidth="1"/>
    <col min="6" max="6" width="57.28515625" customWidth="1"/>
    <col min="7" max="7" width="20" customWidth="1"/>
    <col min="8" max="8" width="14.7109375" style="84" customWidth="1"/>
    <col min="9" max="9" width="83.85546875" customWidth="1"/>
    <col min="10" max="10" width="25.7109375" style="84" customWidth="1"/>
  </cols>
  <sheetData>
    <row r="1" spans="2:10" ht="13.5" customHeight="1" thickBot="1" x14ac:dyDescent="0.3"/>
    <row r="2" spans="2:10" ht="27" customHeight="1" x14ac:dyDescent="0.25">
      <c r="B2" s="368"/>
      <c r="C2" s="369"/>
      <c r="D2" s="369"/>
      <c r="E2" s="369"/>
      <c r="F2" s="369" t="s">
        <v>493</v>
      </c>
      <c r="G2" s="369"/>
      <c r="H2" s="369"/>
      <c r="I2" s="369"/>
      <c r="J2" s="108" t="s">
        <v>417</v>
      </c>
    </row>
    <row r="3" spans="2:10" ht="27" customHeight="1" x14ac:dyDescent="0.25">
      <c r="B3" s="370"/>
      <c r="C3" s="371"/>
      <c r="D3" s="371"/>
      <c r="E3" s="371"/>
      <c r="F3" s="371"/>
      <c r="G3" s="371"/>
      <c r="H3" s="371"/>
      <c r="I3" s="371"/>
      <c r="J3" s="109" t="s">
        <v>522</v>
      </c>
    </row>
    <row r="4" spans="2:10" ht="27" customHeight="1" thickBot="1" x14ac:dyDescent="0.3">
      <c r="B4" s="372"/>
      <c r="C4" s="373"/>
      <c r="D4" s="373"/>
      <c r="E4" s="373"/>
      <c r="F4" s="373"/>
      <c r="G4" s="373"/>
      <c r="H4" s="373"/>
      <c r="I4" s="373"/>
      <c r="J4" s="110" t="s">
        <v>864</v>
      </c>
    </row>
    <row r="5" spans="2:10" ht="8.25" customHeight="1" thickBot="1" x14ac:dyDescent="0.3"/>
    <row r="6" spans="2:10" ht="35.25" customHeight="1" thickBot="1" x14ac:dyDescent="0.3">
      <c r="B6" s="101" t="s">
        <v>487</v>
      </c>
      <c r="C6" s="102" t="s">
        <v>488</v>
      </c>
      <c r="D6" s="102" t="s">
        <v>488</v>
      </c>
      <c r="E6" s="103" t="s">
        <v>494</v>
      </c>
      <c r="F6" s="102" t="s">
        <v>495</v>
      </c>
      <c r="G6" s="102" t="s">
        <v>489</v>
      </c>
      <c r="H6" s="102" t="s">
        <v>490</v>
      </c>
      <c r="I6" s="102" t="s">
        <v>523</v>
      </c>
      <c r="J6" s="104" t="s">
        <v>491</v>
      </c>
    </row>
    <row r="7" spans="2:10" ht="195.75" customHeight="1" x14ac:dyDescent="0.25">
      <c r="B7" s="100">
        <v>1</v>
      </c>
      <c r="C7" s="112" t="s">
        <v>939</v>
      </c>
      <c r="D7" s="112" t="s">
        <v>939</v>
      </c>
      <c r="E7" s="113" t="s">
        <v>740</v>
      </c>
      <c r="F7" s="114" t="s">
        <v>935</v>
      </c>
      <c r="G7" s="114" t="s">
        <v>492</v>
      </c>
      <c r="H7" s="117">
        <v>43655</v>
      </c>
      <c r="I7" s="116" t="s">
        <v>933</v>
      </c>
      <c r="J7" s="115">
        <v>43655</v>
      </c>
    </row>
    <row r="8" spans="2:10" ht="365.25" customHeight="1" x14ac:dyDescent="0.25">
      <c r="B8" s="93">
        <v>2</v>
      </c>
      <c r="C8" s="112" t="s">
        <v>939</v>
      </c>
      <c r="D8" s="112" t="s">
        <v>939</v>
      </c>
      <c r="E8" s="113" t="s">
        <v>900</v>
      </c>
      <c r="F8" s="114" t="s">
        <v>934</v>
      </c>
      <c r="G8" s="118" t="s">
        <v>936</v>
      </c>
      <c r="H8" s="117">
        <v>43655</v>
      </c>
      <c r="I8" s="116" t="s">
        <v>937</v>
      </c>
      <c r="J8" s="115">
        <v>43655</v>
      </c>
    </row>
    <row r="9" spans="2:10" ht="394.5" customHeight="1" x14ac:dyDescent="0.25">
      <c r="B9" s="93">
        <v>3</v>
      </c>
      <c r="C9" s="112" t="s">
        <v>932</v>
      </c>
      <c r="D9" s="112" t="s">
        <v>932</v>
      </c>
      <c r="E9" s="113" t="s">
        <v>900</v>
      </c>
      <c r="F9" s="87" t="s">
        <v>938</v>
      </c>
      <c r="G9" s="119" t="s">
        <v>941</v>
      </c>
      <c r="H9" s="117">
        <v>43655</v>
      </c>
      <c r="I9" s="89" t="s">
        <v>940</v>
      </c>
      <c r="J9" s="115">
        <v>43655</v>
      </c>
    </row>
    <row r="10" spans="2:10" ht="322.5" customHeight="1" x14ac:dyDescent="0.25">
      <c r="B10" s="93">
        <v>4</v>
      </c>
      <c r="C10" s="112" t="s">
        <v>932</v>
      </c>
      <c r="D10" s="112" t="s">
        <v>932</v>
      </c>
      <c r="E10" s="113" t="s">
        <v>740</v>
      </c>
      <c r="F10" s="85" t="s">
        <v>942</v>
      </c>
      <c r="G10" s="119" t="s">
        <v>986</v>
      </c>
      <c r="H10" s="117">
        <v>43655</v>
      </c>
      <c r="I10" s="89" t="s">
        <v>947</v>
      </c>
      <c r="J10" s="115">
        <v>43655</v>
      </c>
    </row>
    <row r="11" spans="2:10" ht="191.25" customHeight="1" x14ac:dyDescent="0.25">
      <c r="B11" s="93">
        <v>5</v>
      </c>
      <c r="C11" s="112" t="s">
        <v>932</v>
      </c>
      <c r="D11" s="112" t="s">
        <v>932</v>
      </c>
      <c r="E11" s="113" t="s">
        <v>900</v>
      </c>
      <c r="F11" s="89" t="s">
        <v>944</v>
      </c>
      <c r="H11" s="117">
        <v>43655</v>
      </c>
      <c r="I11" s="89" t="s">
        <v>943</v>
      </c>
      <c r="J11" s="115">
        <v>43655</v>
      </c>
    </row>
    <row r="12" spans="2:10" ht="349.5" customHeight="1" x14ac:dyDescent="0.25">
      <c r="B12" s="93">
        <v>6</v>
      </c>
      <c r="C12" s="112" t="s">
        <v>932</v>
      </c>
      <c r="D12" s="112" t="s">
        <v>932</v>
      </c>
      <c r="E12" s="119" t="s">
        <v>740</v>
      </c>
      <c r="F12" s="89" t="s">
        <v>945</v>
      </c>
      <c r="G12" s="119" t="s">
        <v>985</v>
      </c>
      <c r="H12" s="117">
        <v>43655</v>
      </c>
      <c r="I12" s="89" t="s">
        <v>946</v>
      </c>
      <c r="J12" s="115">
        <v>43655</v>
      </c>
    </row>
    <row r="13" spans="2:10" ht="221.25" customHeight="1" x14ac:dyDescent="0.25">
      <c r="B13" s="93">
        <v>7</v>
      </c>
      <c r="C13" s="112" t="s">
        <v>932</v>
      </c>
      <c r="D13" s="112" t="s">
        <v>932</v>
      </c>
      <c r="E13" s="119" t="s">
        <v>757</v>
      </c>
      <c r="F13" s="89" t="s">
        <v>987</v>
      </c>
      <c r="G13" s="119" t="s">
        <v>941</v>
      </c>
      <c r="H13" s="117">
        <v>43778</v>
      </c>
      <c r="I13" s="89" t="s">
        <v>988</v>
      </c>
      <c r="J13" s="123">
        <v>43780</v>
      </c>
    </row>
    <row r="14" spans="2:10" ht="67.5" customHeight="1" x14ac:dyDescent="0.25">
      <c r="B14" s="93">
        <v>8</v>
      </c>
      <c r="C14" s="85"/>
      <c r="D14" s="85"/>
      <c r="E14" s="86"/>
      <c r="F14" s="85"/>
      <c r="G14" s="89"/>
      <c r="H14" s="88"/>
      <c r="I14" s="85"/>
      <c r="J14" s="94"/>
    </row>
    <row r="15" spans="2:10" ht="67.5" customHeight="1" x14ac:dyDescent="0.25">
      <c r="B15" s="93">
        <v>9</v>
      </c>
      <c r="C15" s="85"/>
      <c r="D15" s="85"/>
      <c r="E15" s="86"/>
      <c r="F15" s="85"/>
      <c r="G15" s="89"/>
      <c r="H15" s="88"/>
      <c r="I15" s="85"/>
      <c r="J15" s="94"/>
    </row>
    <row r="16" spans="2:10" ht="67.5" customHeight="1" x14ac:dyDescent="0.25">
      <c r="B16" s="93">
        <v>10</v>
      </c>
      <c r="C16" s="85"/>
      <c r="D16" s="85"/>
      <c r="E16" s="85"/>
      <c r="F16" s="85"/>
      <c r="G16" s="89"/>
      <c r="H16" s="88"/>
      <c r="I16" s="85"/>
      <c r="J16" s="94"/>
    </row>
    <row r="17" spans="2:10" ht="67.5" customHeight="1" x14ac:dyDescent="0.25">
      <c r="B17" s="93">
        <v>11</v>
      </c>
      <c r="C17" s="85"/>
      <c r="D17" s="85"/>
      <c r="E17" s="85"/>
      <c r="F17" s="85"/>
      <c r="G17" s="85"/>
      <c r="H17" s="88"/>
      <c r="I17" s="85"/>
      <c r="J17" s="94"/>
    </row>
    <row r="18" spans="2:10" ht="67.5" customHeight="1" x14ac:dyDescent="0.25">
      <c r="B18" s="93">
        <v>12</v>
      </c>
      <c r="C18" s="85"/>
      <c r="D18" s="85"/>
      <c r="E18" s="85"/>
      <c r="F18" s="85"/>
      <c r="G18" s="85"/>
      <c r="H18" s="88"/>
      <c r="I18" s="85"/>
      <c r="J18" s="94"/>
    </row>
    <row r="19" spans="2:10" ht="67.5" customHeight="1" x14ac:dyDescent="0.25">
      <c r="B19" s="93">
        <v>13</v>
      </c>
      <c r="C19" s="85"/>
      <c r="D19" s="85"/>
      <c r="E19" s="86"/>
      <c r="F19" s="85"/>
      <c r="G19" s="89"/>
      <c r="H19" s="88"/>
      <c r="I19" s="85"/>
      <c r="J19" s="94"/>
    </row>
    <row r="20" spans="2:10" ht="67.5" customHeight="1" thickBot="1" x14ac:dyDescent="0.3">
      <c r="B20" s="93">
        <v>14</v>
      </c>
      <c r="C20" s="95"/>
      <c r="D20" s="95"/>
      <c r="E20" s="96"/>
      <c r="F20" s="95"/>
      <c r="G20" s="97"/>
      <c r="H20" s="98"/>
      <c r="I20" s="97"/>
      <c r="J20" s="99"/>
    </row>
  </sheetData>
  <mergeCells count="2">
    <mergeCell ref="B2:E4"/>
    <mergeCell ref="F2:I4"/>
  </mergeCells>
  <pageMargins left="0.31496062992125984" right="0.31496062992125984" top="0.35433070866141736" bottom="0.55118110236220474" header="0.31496062992125984" footer="0.31496062992125984"/>
  <pageSetup paperSize="9" scale="55" orientation="landscape" r:id="rId1"/>
  <headerFooter>
    <oddFooter>&amp;C&amp;8Pág &amp;P de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2:D6"/>
  <sheetViews>
    <sheetView workbookViewId="0">
      <selection activeCell="C28" sqref="C28"/>
    </sheetView>
  </sheetViews>
  <sheetFormatPr baseColWidth="10" defaultColWidth="11.5703125" defaultRowHeight="15" x14ac:dyDescent="0.25"/>
  <cols>
    <col min="1" max="1" width="10.85546875" style="5" customWidth="1"/>
    <col min="2" max="2" width="64.7109375" style="5" customWidth="1"/>
    <col min="3" max="3" width="22.140625" style="5" customWidth="1"/>
    <col min="4" max="4" width="14.28515625" style="5" customWidth="1"/>
    <col min="5" max="257" width="11.5703125" style="5"/>
    <col min="258" max="258" width="55.7109375" style="5" customWidth="1"/>
    <col min="259" max="259" width="20" style="5" customWidth="1"/>
    <col min="260" max="260" width="14.28515625" style="5" customWidth="1"/>
    <col min="261" max="513" width="11.5703125" style="5"/>
    <col min="514" max="514" width="55.7109375" style="5" customWidth="1"/>
    <col min="515" max="515" width="20" style="5" customWidth="1"/>
    <col min="516" max="516" width="14.28515625" style="5" customWidth="1"/>
    <col min="517" max="769" width="11.5703125" style="5"/>
    <col min="770" max="770" width="55.7109375" style="5" customWidth="1"/>
    <col min="771" max="771" width="20" style="5" customWidth="1"/>
    <col min="772" max="772" width="14.28515625" style="5" customWidth="1"/>
    <col min="773" max="1025" width="11.5703125" style="5"/>
    <col min="1026" max="1026" width="55.7109375" style="5" customWidth="1"/>
    <col min="1027" max="1027" width="20" style="5" customWidth="1"/>
    <col min="1028" max="1028" width="14.28515625" style="5" customWidth="1"/>
    <col min="1029" max="1281" width="11.5703125" style="5"/>
    <col min="1282" max="1282" width="55.7109375" style="5" customWidth="1"/>
    <col min="1283" max="1283" width="20" style="5" customWidth="1"/>
    <col min="1284" max="1284" width="14.28515625" style="5" customWidth="1"/>
    <col min="1285" max="1537" width="11.5703125" style="5"/>
    <col min="1538" max="1538" width="55.7109375" style="5" customWidth="1"/>
    <col min="1539" max="1539" width="20" style="5" customWidth="1"/>
    <col min="1540" max="1540" width="14.28515625" style="5" customWidth="1"/>
    <col min="1541" max="1793" width="11.5703125" style="5"/>
    <col min="1794" max="1794" width="55.7109375" style="5" customWidth="1"/>
    <col min="1795" max="1795" width="20" style="5" customWidth="1"/>
    <col min="1796" max="1796" width="14.28515625" style="5" customWidth="1"/>
    <col min="1797" max="2049" width="11.5703125" style="5"/>
    <col min="2050" max="2050" width="55.7109375" style="5" customWidth="1"/>
    <col min="2051" max="2051" width="20" style="5" customWidth="1"/>
    <col min="2052" max="2052" width="14.28515625" style="5" customWidth="1"/>
    <col min="2053" max="2305" width="11.5703125" style="5"/>
    <col min="2306" max="2306" width="55.7109375" style="5" customWidth="1"/>
    <col min="2307" max="2307" width="20" style="5" customWidth="1"/>
    <col min="2308" max="2308" width="14.28515625" style="5" customWidth="1"/>
    <col min="2309" max="2561" width="11.5703125" style="5"/>
    <col min="2562" max="2562" width="55.7109375" style="5" customWidth="1"/>
    <col min="2563" max="2563" width="20" style="5" customWidth="1"/>
    <col min="2564" max="2564" width="14.28515625" style="5" customWidth="1"/>
    <col min="2565" max="2817" width="11.5703125" style="5"/>
    <col min="2818" max="2818" width="55.7109375" style="5" customWidth="1"/>
    <col min="2819" max="2819" width="20" style="5" customWidth="1"/>
    <col min="2820" max="2820" width="14.28515625" style="5" customWidth="1"/>
    <col min="2821" max="3073" width="11.5703125" style="5"/>
    <col min="3074" max="3074" width="55.7109375" style="5" customWidth="1"/>
    <col min="3075" max="3075" width="20" style="5" customWidth="1"/>
    <col min="3076" max="3076" width="14.28515625" style="5" customWidth="1"/>
    <col min="3077" max="3329" width="11.5703125" style="5"/>
    <col min="3330" max="3330" width="55.7109375" style="5" customWidth="1"/>
    <col min="3331" max="3331" width="20" style="5" customWidth="1"/>
    <col min="3332" max="3332" width="14.28515625" style="5" customWidth="1"/>
    <col min="3333" max="3585" width="11.5703125" style="5"/>
    <col min="3586" max="3586" width="55.7109375" style="5" customWidth="1"/>
    <col min="3587" max="3587" width="20" style="5" customWidth="1"/>
    <col min="3588" max="3588" width="14.28515625" style="5" customWidth="1"/>
    <col min="3589" max="3841" width="11.5703125" style="5"/>
    <col min="3842" max="3842" width="55.7109375" style="5" customWidth="1"/>
    <col min="3843" max="3843" width="20" style="5" customWidth="1"/>
    <col min="3844" max="3844" width="14.28515625" style="5" customWidth="1"/>
    <col min="3845" max="4097" width="11.5703125" style="5"/>
    <col min="4098" max="4098" width="55.7109375" style="5" customWidth="1"/>
    <col min="4099" max="4099" width="20" style="5" customWidth="1"/>
    <col min="4100" max="4100" width="14.28515625" style="5" customWidth="1"/>
    <col min="4101" max="4353" width="11.5703125" style="5"/>
    <col min="4354" max="4354" width="55.7109375" style="5" customWidth="1"/>
    <col min="4355" max="4355" width="20" style="5" customWidth="1"/>
    <col min="4356" max="4356" width="14.28515625" style="5" customWidth="1"/>
    <col min="4357" max="4609" width="11.5703125" style="5"/>
    <col min="4610" max="4610" width="55.7109375" style="5" customWidth="1"/>
    <col min="4611" max="4611" width="20" style="5" customWidth="1"/>
    <col min="4612" max="4612" width="14.28515625" style="5" customWidth="1"/>
    <col min="4613" max="4865" width="11.5703125" style="5"/>
    <col min="4866" max="4866" width="55.7109375" style="5" customWidth="1"/>
    <col min="4867" max="4867" width="20" style="5" customWidth="1"/>
    <col min="4868" max="4868" width="14.28515625" style="5" customWidth="1"/>
    <col min="4869" max="5121" width="11.5703125" style="5"/>
    <col min="5122" max="5122" width="55.7109375" style="5" customWidth="1"/>
    <col min="5123" max="5123" width="20" style="5" customWidth="1"/>
    <col min="5124" max="5124" width="14.28515625" style="5" customWidth="1"/>
    <col min="5125" max="5377" width="11.5703125" style="5"/>
    <col min="5378" max="5378" width="55.7109375" style="5" customWidth="1"/>
    <col min="5379" max="5379" width="20" style="5" customWidth="1"/>
    <col min="5380" max="5380" width="14.28515625" style="5" customWidth="1"/>
    <col min="5381" max="5633" width="11.5703125" style="5"/>
    <col min="5634" max="5634" width="55.7109375" style="5" customWidth="1"/>
    <col min="5635" max="5635" width="20" style="5" customWidth="1"/>
    <col min="5636" max="5636" width="14.28515625" style="5" customWidth="1"/>
    <col min="5637" max="5889" width="11.5703125" style="5"/>
    <col min="5890" max="5890" width="55.7109375" style="5" customWidth="1"/>
    <col min="5891" max="5891" width="20" style="5" customWidth="1"/>
    <col min="5892" max="5892" width="14.28515625" style="5" customWidth="1"/>
    <col min="5893" max="6145" width="11.5703125" style="5"/>
    <col min="6146" max="6146" width="55.7109375" style="5" customWidth="1"/>
    <col min="6147" max="6147" width="20" style="5" customWidth="1"/>
    <col min="6148" max="6148" width="14.28515625" style="5" customWidth="1"/>
    <col min="6149" max="6401" width="11.5703125" style="5"/>
    <col min="6402" max="6402" width="55.7109375" style="5" customWidth="1"/>
    <col min="6403" max="6403" width="20" style="5" customWidth="1"/>
    <col min="6404" max="6404" width="14.28515625" style="5" customWidth="1"/>
    <col min="6405" max="6657" width="11.5703125" style="5"/>
    <col min="6658" max="6658" width="55.7109375" style="5" customWidth="1"/>
    <col min="6659" max="6659" width="20" style="5" customWidth="1"/>
    <col min="6660" max="6660" width="14.28515625" style="5" customWidth="1"/>
    <col min="6661" max="6913" width="11.5703125" style="5"/>
    <col min="6914" max="6914" width="55.7109375" style="5" customWidth="1"/>
    <col min="6915" max="6915" width="20" style="5" customWidth="1"/>
    <col min="6916" max="6916" width="14.28515625" style="5" customWidth="1"/>
    <col min="6917" max="7169" width="11.5703125" style="5"/>
    <col min="7170" max="7170" width="55.7109375" style="5" customWidth="1"/>
    <col min="7171" max="7171" width="20" style="5" customWidth="1"/>
    <col min="7172" max="7172" width="14.28515625" style="5" customWidth="1"/>
    <col min="7173" max="7425" width="11.5703125" style="5"/>
    <col min="7426" max="7426" width="55.7109375" style="5" customWidth="1"/>
    <col min="7427" max="7427" width="20" style="5" customWidth="1"/>
    <col min="7428" max="7428" width="14.28515625" style="5" customWidth="1"/>
    <col min="7429" max="7681" width="11.5703125" style="5"/>
    <col min="7682" max="7682" width="55.7109375" style="5" customWidth="1"/>
    <col min="7683" max="7683" width="20" style="5" customWidth="1"/>
    <col min="7684" max="7684" width="14.28515625" style="5" customWidth="1"/>
    <col min="7685" max="7937" width="11.5703125" style="5"/>
    <col min="7938" max="7938" width="55.7109375" style="5" customWidth="1"/>
    <col min="7939" max="7939" width="20" style="5" customWidth="1"/>
    <col min="7940" max="7940" width="14.28515625" style="5" customWidth="1"/>
    <col min="7941" max="8193" width="11.5703125" style="5"/>
    <col min="8194" max="8194" width="55.7109375" style="5" customWidth="1"/>
    <col min="8195" max="8195" width="20" style="5" customWidth="1"/>
    <col min="8196" max="8196" width="14.28515625" style="5" customWidth="1"/>
    <col min="8197" max="8449" width="11.5703125" style="5"/>
    <col min="8450" max="8450" width="55.7109375" style="5" customWidth="1"/>
    <col min="8451" max="8451" width="20" style="5" customWidth="1"/>
    <col min="8452" max="8452" width="14.28515625" style="5" customWidth="1"/>
    <col min="8453" max="8705" width="11.5703125" style="5"/>
    <col min="8706" max="8706" width="55.7109375" style="5" customWidth="1"/>
    <col min="8707" max="8707" width="20" style="5" customWidth="1"/>
    <col min="8708" max="8708" width="14.28515625" style="5" customWidth="1"/>
    <col min="8709" max="8961" width="11.5703125" style="5"/>
    <col min="8962" max="8962" width="55.7109375" style="5" customWidth="1"/>
    <col min="8963" max="8963" width="20" style="5" customWidth="1"/>
    <col min="8964" max="8964" width="14.28515625" style="5" customWidth="1"/>
    <col min="8965" max="9217" width="11.5703125" style="5"/>
    <col min="9218" max="9218" width="55.7109375" style="5" customWidth="1"/>
    <col min="9219" max="9219" width="20" style="5" customWidth="1"/>
    <col min="9220" max="9220" width="14.28515625" style="5" customWidth="1"/>
    <col min="9221" max="9473" width="11.5703125" style="5"/>
    <col min="9474" max="9474" width="55.7109375" style="5" customWidth="1"/>
    <col min="9475" max="9475" width="20" style="5" customWidth="1"/>
    <col min="9476" max="9476" width="14.28515625" style="5" customWidth="1"/>
    <col min="9477" max="9729" width="11.5703125" style="5"/>
    <col min="9730" max="9730" width="55.7109375" style="5" customWidth="1"/>
    <col min="9731" max="9731" width="20" style="5" customWidth="1"/>
    <col min="9732" max="9732" width="14.28515625" style="5" customWidth="1"/>
    <col min="9733" max="9985" width="11.5703125" style="5"/>
    <col min="9986" max="9986" width="55.7109375" style="5" customWidth="1"/>
    <col min="9987" max="9987" width="20" style="5" customWidth="1"/>
    <col min="9988" max="9988" width="14.28515625" style="5" customWidth="1"/>
    <col min="9989" max="10241" width="11.5703125" style="5"/>
    <col min="10242" max="10242" width="55.7109375" style="5" customWidth="1"/>
    <col min="10243" max="10243" width="20" style="5" customWidth="1"/>
    <col min="10244" max="10244" width="14.28515625" style="5" customWidth="1"/>
    <col min="10245" max="10497" width="11.5703125" style="5"/>
    <col min="10498" max="10498" width="55.7109375" style="5" customWidth="1"/>
    <col min="10499" max="10499" width="20" style="5" customWidth="1"/>
    <col min="10500" max="10500" width="14.28515625" style="5" customWidth="1"/>
    <col min="10501" max="10753" width="11.5703125" style="5"/>
    <col min="10754" max="10754" width="55.7109375" style="5" customWidth="1"/>
    <col min="10755" max="10755" width="20" style="5" customWidth="1"/>
    <col min="10756" max="10756" width="14.28515625" style="5" customWidth="1"/>
    <col min="10757" max="11009" width="11.5703125" style="5"/>
    <col min="11010" max="11010" width="55.7109375" style="5" customWidth="1"/>
    <col min="11011" max="11011" width="20" style="5" customWidth="1"/>
    <col min="11012" max="11012" width="14.28515625" style="5" customWidth="1"/>
    <col min="11013" max="11265" width="11.5703125" style="5"/>
    <col min="11266" max="11266" width="55.7109375" style="5" customWidth="1"/>
    <col min="11267" max="11267" width="20" style="5" customWidth="1"/>
    <col min="11268" max="11268" width="14.28515625" style="5" customWidth="1"/>
    <col min="11269" max="11521" width="11.5703125" style="5"/>
    <col min="11522" max="11522" width="55.7109375" style="5" customWidth="1"/>
    <col min="11523" max="11523" width="20" style="5" customWidth="1"/>
    <col min="11524" max="11524" width="14.28515625" style="5" customWidth="1"/>
    <col min="11525" max="11777" width="11.5703125" style="5"/>
    <col min="11778" max="11778" width="55.7109375" style="5" customWidth="1"/>
    <col min="11779" max="11779" width="20" style="5" customWidth="1"/>
    <col min="11780" max="11780" width="14.28515625" style="5" customWidth="1"/>
    <col min="11781" max="12033" width="11.5703125" style="5"/>
    <col min="12034" max="12034" width="55.7109375" style="5" customWidth="1"/>
    <col min="12035" max="12035" width="20" style="5" customWidth="1"/>
    <col min="12036" max="12036" width="14.28515625" style="5" customWidth="1"/>
    <col min="12037" max="12289" width="11.5703125" style="5"/>
    <col min="12290" max="12290" width="55.7109375" style="5" customWidth="1"/>
    <col min="12291" max="12291" width="20" style="5" customWidth="1"/>
    <col min="12292" max="12292" width="14.28515625" style="5" customWidth="1"/>
    <col min="12293" max="12545" width="11.5703125" style="5"/>
    <col min="12546" max="12546" width="55.7109375" style="5" customWidth="1"/>
    <col min="12547" max="12547" width="20" style="5" customWidth="1"/>
    <col min="12548" max="12548" width="14.28515625" style="5" customWidth="1"/>
    <col min="12549" max="12801" width="11.5703125" style="5"/>
    <col min="12802" max="12802" width="55.7109375" style="5" customWidth="1"/>
    <col min="12803" max="12803" width="20" style="5" customWidth="1"/>
    <col min="12804" max="12804" width="14.28515625" style="5" customWidth="1"/>
    <col min="12805" max="13057" width="11.5703125" style="5"/>
    <col min="13058" max="13058" width="55.7109375" style="5" customWidth="1"/>
    <col min="13059" max="13059" width="20" style="5" customWidth="1"/>
    <col min="13060" max="13060" width="14.28515625" style="5" customWidth="1"/>
    <col min="13061" max="13313" width="11.5703125" style="5"/>
    <col min="13314" max="13314" width="55.7109375" style="5" customWidth="1"/>
    <col min="13315" max="13315" width="20" style="5" customWidth="1"/>
    <col min="13316" max="13316" width="14.28515625" style="5" customWidth="1"/>
    <col min="13317" max="13569" width="11.5703125" style="5"/>
    <col min="13570" max="13570" width="55.7109375" style="5" customWidth="1"/>
    <col min="13571" max="13571" width="20" style="5" customWidth="1"/>
    <col min="13572" max="13572" width="14.28515625" style="5" customWidth="1"/>
    <col min="13573" max="13825" width="11.5703125" style="5"/>
    <col min="13826" max="13826" width="55.7109375" style="5" customWidth="1"/>
    <col min="13827" max="13827" width="20" style="5" customWidth="1"/>
    <col min="13828" max="13828" width="14.28515625" style="5" customWidth="1"/>
    <col min="13829" max="14081" width="11.5703125" style="5"/>
    <col min="14082" max="14082" width="55.7109375" style="5" customWidth="1"/>
    <col min="14083" max="14083" width="20" style="5" customWidth="1"/>
    <col min="14084" max="14084" width="14.28515625" style="5" customWidth="1"/>
    <col min="14085" max="14337" width="11.5703125" style="5"/>
    <col min="14338" max="14338" width="55.7109375" style="5" customWidth="1"/>
    <col min="14339" max="14339" width="20" style="5" customWidth="1"/>
    <col min="14340" max="14340" width="14.28515625" style="5" customWidth="1"/>
    <col min="14341" max="14593" width="11.5703125" style="5"/>
    <col min="14594" max="14594" width="55.7109375" style="5" customWidth="1"/>
    <col min="14595" max="14595" width="20" style="5" customWidth="1"/>
    <col min="14596" max="14596" width="14.28515625" style="5" customWidth="1"/>
    <col min="14597" max="14849" width="11.5703125" style="5"/>
    <col min="14850" max="14850" width="55.7109375" style="5" customWidth="1"/>
    <col min="14851" max="14851" width="20" style="5" customWidth="1"/>
    <col min="14852" max="14852" width="14.28515625" style="5" customWidth="1"/>
    <col min="14853" max="15105" width="11.5703125" style="5"/>
    <col min="15106" max="15106" width="55.7109375" style="5" customWidth="1"/>
    <col min="15107" max="15107" width="20" style="5" customWidth="1"/>
    <col min="15108" max="15108" width="14.28515625" style="5" customWidth="1"/>
    <col min="15109" max="15361" width="11.5703125" style="5"/>
    <col min="15362" max="15362" width="55.7109375" style="5" customWidth="1"/>
    <col min="15363" max="15363" width="20" style="5" customWidth="1"/>
    <col min="15364" max="15364" width="14.28515625" style="5" customWidth="1"/>
    <col min="15365" max="15617" width="11.5703125" style="5"/>
    <col min="15618" max="15618" width="55.7109375" style="5" customWidth="1"/>
    <col min="15619" max="15619" width="20" style="5" customWidth="1"/>
    <col min="15620" max="15620" width="14.28515625" style="5" customWidth="1"/>
    <col min="15621" max="15873" width="11.5703125" style="5"/>
    <col min="15874" max="15874" width="55.7109375" style="5" customWidth="1"/>
    <col min="15875" max="15875" width="20" style="5" customWidth="1"/>
    <col min="15876" max="15876" width="14.28515625" style="5" customWidth="1"/>
    <col min="15877" max="16129" width="11.5703125" style="5"/>
    <col min="16130" max="16130" width="55.7109375" style="5" customWidth="1"/>
    <col min="16131" max="16131" width="20" style="5" customWidth="1"/>
    <col min="16132" max="16132" width="14.28515625" style="5" customWidth="1"/>
    <col min="16133" max="16384" width="11.5703125" style="5"/>
  </cols>
  <sheetData>
    <row r="2" spans="1:4" ht="22.9" customHeight="1" x14ac:dyDescent="0.25">
      <c r="A2" s="374" t="s">
        <v>497</v>
      </c>
      <c r="B2" s="374"/>
      <c r="C2" s="374"/>
      <c r="D2" s="374"/>
    </row>
    <row r="3" spans="1:4" x14ac:dyDescent="0.25">
      <c r="A3" s="76"/>
      <c r="B3" s="77"/>
      <c r="C3" s="76"/>
      <c r="D3" s="76"/>
    </row>
    <row r="4" spans="1:4" ht="25.5" x14ac:dyDescent="0.25">
      <c r="A4" s="91" t="s">
        <v>418</v>
      </c>
      <c r="B4" s="91" t="s">
        <v>419</v>
      </c>
      <c r="C4" s="92" t="s">
        <v>420</v>
      </c>
      <c r="D4" s="91" t="s">
        <v>421</v>
      </c>
    </row>
    <row r="5" spans="1:4" ht="66.75" customHeight="1" x14ac:dyDescent="0.25">
      <c r="A5" s="90">
        <v>43551</v>
      </c>
      <c r="B5" s="80" t="s">
        <v>498</v>
      </c>
      <c r="C5" s="82" t="s">
        <v>499</v>
      </c>
      <c r="D5" s="81">
        <v>1</v>
      </c>
    </row>
    <row r="6" spans="1:4" ht="88.5" customHeight="1" x14ac:dyDescent="0.25">
      <c r="A6" s="90">
        <v>43711</v>
      </c>
      <c r="B6" s="107" t="s">
        <v>862</v>
      </c>
      <c r="C6" s="82" t="s">
        <v>863</v>
      </c>
      <c r="D6" s="81">
        <v>2</v>
      </c>
    </row>
  </sheetData>
  <mergeCells count="1">
    <mergeCell ref="A2:D2"/>
  </mergeCells>
  <pageMargins left="0.39370078740157483" right="0.39370078740157483" top="0.74803149606299213" bottom="0.74803149606299213" header="0.31496062992125984" footer="0.31496062992125984"/>
  <pageSetup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2:F57"/>
  <sheetViews>
    <sheetView topLeftCell="A19" zoomScale="80" zoomScaleNormal="80" zoomScaleSheetLayoutView="130" workbookViewId="0">
      <selection activeCell="C25" sqref="C25:F25"/>
    </sheetView>
  </sheetViews>
  <sheetFormatPr baseColWidth="10" defaultColWidth="11.42578125" defaultRowHeight="15" x14ac:dyDescent="0.25"/>
  <cols>
    <col min="1" max="1" width="5.7109375" style="5" customWidth="1"/>
    <col min="2" max="2" width="29.7109375" style="5" customWidth="1"/>
    <col min="3" max="6" width="42.5703125" style="5" customWidth="1"/>
    <col min="7" max="7" width="4.28515625" style="5" customWidth="1"/>
    <col min="8" max="8" width="28.28515625" style="5" customWidth="1"/>
    <col min="9" max="16384" width="11.42578125" style="5"/>
  </cols>
  <sheetData>
    <row r="2" spans="2:6" ht="61.5" customHeight="1" x14ac:dyDescent="0.25"/>
    <row r="3" spans="2:6" ht="15" customHeight="1" x14ac:dyDescent="0.25">
      <c r="B3"/>
    </row>
    <row r="4" spans="2:6" ht="9" customHeight="1" x14ac:dyDescent="0.25"/>
    <row r="5" spans="2:6" ht="26.25" customHeight="1" x14ac:dyDescent="0.25">
      <c r="B5" s="166" t="s">
        <v>351</v>
      </c>
      <c r="C5" s="166"/>
      <c r="D5" s="166"/>
      <c r="E5" s="166"/>
      <c r="F5" s="166"/>
    </row>
    <row r="6" spans="2:6" ht="17.25" customHeight="1" x14ac:dyDescent="0.25">
      <c r="B6" s="13"/>
      <c r="C6" s="13"/>
      <c r="D6" s="13"/>
      <c r="E6" s="13"/>
      <c r="F6" s="13"/>
    </row>
    <row r="7" spans="2:6" ht="130.5" customHeight="1" x14ac:dyDescent="0.25">
      <c r="B7" s="167" t="s">
        <v>472</v>
      </c>
      <c r="C7" s="167"/>
      <c r="D7" s="167"/>
      <c r="E7" s="167"/>
      <c r="F7" s="167"/>
    </row>
    <row r="8" spans="2:6" x14ac:dyDescent="0.25">
      <c r="B8" s="14"/>
      <c r="C8" s="14"/>
      <c r="D8" s="14"/>
      <c r="E8" s="14"/>
      <c r="F8" s="14"/>
    </row>
    <row r="9" spans="2:6" ht="22.5" customHeight="1" x14ac:dyDescent="0.25">
      <c r="B9" s="166" t="s">
        <v>352</v>
      </c>
      <c r="C9" s="166"/>
      <c r="D9" s="166"/>
      <c r="E9" s="166"/>
      <c r="F9" s="166"/>
    </row>
    <row r="10" spans="2:6" ht="17.25" customHeight="1" x14ac:dyDescent="0.25">
      <c r="B10" s="13"/>
      <c r="C10" s="13"/>
      <c r="D10" s="13"/>
      <c r="E10" s="13"/>
      <c r="F10" s="13"/>
    </row>
    <row r="11" spans="2:6" ht="147.75" customHeight="1" x14ac:dyDescent="0.25">
      <c r="B11" s="167" t="s">
        <v>500</v>
      </c>
      <c r="C11" s="167"/>
      <c r="D11" s="167"/>
      <c r="E11" s="167"/>
      <c r="F11" s="167"/>
    </row>
    <row r="12" spans="2:6" ht="17.25" customHeight="1" x14ac:dyDescent="0.25">
      <c r="B12" s="13"/>
      <c r="C12" s="13"/>
      <c r="D12" s="13"/>
      <c r="E12" s="13"/>
      <c r="F12" s="13"/>
    </row>
    <row r="13" spans="2:6" ht="29.25" customHeight="1" x14ac:dyDescent="0.25">
      <c r="B13" s="166" t="s">
        <v>414</v>
      </c>
      <c r="C13" s="166"/>
      <c r="D13" s="166"/>
      <c r="E13" s="166"/>
      <c r="F13" s="166"/>
    </row>
    <row r="14" spans="2:6" ht="30" customHeight="1" x14ac:dyDescent="0.25">
      <c r="B14" s="13" t="s">
        <v>415</v>
      </c>
      <c r="C14" s="13"/>
      <c r="D14" s="13"/>
      <c r="E14" s="13"/>
      <c r="F14" s="13"/>
    </row>
    <row r="15" spans="2:6" ht="56.25" customHeight="1" x14ac:dyDescent="0.25">
      <c r="B15" s="165" t="s">
        <v>416</v>
      </c>
      <c r="C15" s="165"/>
      <c r="D15" s="165"/>
      <c r="E15" s="165"/>
      <c r="F15" s="165"/>
    </row>
    <row r="16" spans="2:6" ht="181.5" customHeight="1" x14ac:dyDescent="0.25">
      <c r="B16" s="165"/>
      <c r="C16" s="165"/>
      <c r="D16" s="165"/>
      <c r="E16" s="165"/>
      <c r="F16" s="165"/>
    </row>
    <row r="17" spans="2:6" x14ac:dyDescent="0.25">
      <c r="B17" s="14"/>
      <c r="C17" s="14"/>
      <c r="D17" s="14"/>
      <c r="E17" s="14"/>
      <c r="F17" s="14"/>
    </row>
    <row r="18" spans="2:6" ht="14.25" customHeight="1" x14ac:dyDescent="0.25">
      <c r="B18" s="14"/>
      <c r="C18" s="14"/>
      <c r="D18" s="14"/>
      <c r="E18" s="14"/>
      <c r="F18" s="14"/>
    </row>
    <row r="19" spans="2:6" ht="27.75" customHeight="1" x14ac:dyDescent="0.25">
      <c r="B19" s="166" t="s">
        <v>505</v>
      </c>
      <c r="C19" s="166"/>
      <c r="D19" s="166"/>
      <c r="E19" s="166"/>
      <c r="F19" s="166"/>
    </row>
    <row r="20" spans="2:6" ht="21.75" customHeight="1" x14ac:dyDescent="0.25">
      <c r="B20" s="13"/>
      <c r="C20" s="13"/>
      <c r="D20" s="13"/>
      <c r="E20" s="13"/>
      <c r="F20" s="13"/>
    </row>
    <row r="21" spans="2:6" ht="40.5" customHeight="1" x14ac:dyDescent="0.25">
      <c r="B21" s="73" t="s">
        <v>399</v>
      </c>
      <c r="C21" s="159" t="s">
        <v>400</v>
      </c>
      <c r="D21" s="160"/>
      <c r="E21" s="160"/>
      <c r="F21" s="161"/>
    </row>
    <row r="22" spans="2:6" ht="40.5" customHeight="1" x14ac:dyDescent="0.25">
      <c r="B22" s="73" t="s">
        <v>401</v>
      </c>
      <c r="C22" s="159" t="s">
        <v>402</v>
      </c>
      <c r="D22" s="160"/>
      <c r="E22" s="160"/>
      <c r="F22" s="161"/>
    </row>
    <row r="23" spans="2:6" ht="40.5" customHeight="1" x14ac:dyDescent="0.25">
      <c r="B23" s="73" t="s">
        <v>393</v>
      </c>
      <c r="C23" s="159" t="s">
        <v>394</v>
      </c>
      <c r="D23" s="160"/>
      <c r="E23" s="160"/>
      <c r="F23" s="161"/>
    </row>
    <row r="24" spans="2:6" ht="40.5" customHeight="1" x14ac:dyDescent="0.25">
      <c r="B24" s="73" t="s">
        <v>1284</v>
      </c>
      <c r="C24" s="159" t="s">
        <v>871</v>
      </c>
      <c r="D24" s="160"/>
      <c r="E24" s="160"/>
      <c r="F24" s="161"/>
    </row>
    <row r="25" spans="2:6" ht="131.25" customHeight="1" x14ac:dyDescent="0.25">
      <c r="B25" s="73" t="s">
        <v>501</v>
      </c>
      <c r="C25" s="159" t="s">
        <v>502</v>
      </c>
      <c r="D25" s="160"/>
      <c r="E25" s="160"/>
      <c r="F25" s="161"/>
    </row>
    <row r="26" spans="2:6" ht="97.5" customHeight="1" x14ac:dyDescent="0.25">
      <c r="B26" s="73" t="s">
        <v>503</v>
      </c>
      <c r="C26" s="162" t="s">
        <v>508</v>
      </c>
      <c r="D26" s="163"/>
      <c r="E26" s="163"/>
      <c r="F26" s="164"/>
    </row>
    <row r="27" spans="2:6" ht="87" customHeight="1" x14ac:dyDescent="0.25">
      <c r="B27" s="73" t="s">
        <v>504</v>
      </c>
      <c r="C27" s="162" t="s">
        <v>509</v>
      </c>
      <c r="D27" s="163"/>
      <c r="E27" s="163"/>
      <c r="F27" s="164"/>
    </row>
    <row r="28" spans="2:6" ht="159" customHeight="1" x14ac:dyDescent="0.25">
      <c r="B28" s="73" t="s">
        <v>506</v>
      </c>
      <c r="C28" s="162" t="s">
        <v>507</v>
      </c>
      <c r="D28" s="163"/>
      <c r="E28" s="163"/>
      <c r="F28" s="164"/>
    </row>
    <row r="29" spans="2:6" ht="104.25" customHeight="1" x14ac:dyDescent="0.25">
      <c r="B29" s="73" t="s">
        <v>511</v>
      </c>
      <c r="C29" s="162" t="s">
        <v>510</v>
      </c>
      <c r="D29" s="163"/>
      <c r="E29" s="163"/>
      <c r="F29" s="164"/>
    </row>
    <row r="30" spans="2:6" x14ac:dyDescent="0.25">
      <c r="B30" s="14"/>
      <c r="C30" s="14"/>
      <c r="D30" s="14"/>
      <c r="E30" s="14"/>
      <c r="F30" s="14"/>
    </row>
    <row r="31" spans="2:6" x14ac:dyDescent="0.25">
      <c r="B31" s="14"/>
      <c r="C31" s="14"/>
      <c r="D31" s="14"/>
      <c r="E31" s="14"/>
      <c r="F31" s="14"/>
    </row>
    <row r="32" spans="2:6" x14ac:dyDescent="0.25">
      <c r="B32" s="14"/>
      <c r="C32" s="14"/>
      <c r="D32" s="14"/>
      <c r="E32" s="14"/>
      <c r="F32" s="14"/>
    </row>
    <row r="33" spans="2:6" x14ac:dyDescent="0.25">
      <c r="B33" s="14"/>
      <c r="C33" s="14"/>
      <c r="D33" s="14"/>
      <c r="E33" s="14"/>
      <c r="F33" s="14"/>
    </row>
    <row r="34" spans="2:6" x14ac:dyDescent="0.25">
      <c r="B34" s="14"/>
      <c r="C34" s="14"/>
      <c r="D34" s="14"/>
      <c r="E34" s="14"/>
      <c r="F34" s="14"/>
    </row>
    <row r="35" spans="2:6" x14ac:dyDescent="0.25">
      <c r="B35" s="14"/>
      <c r="C35" s="14"/>
      <c r="D35" s="14"/>
      <c r="E35" s="14"/>
      <c r="F35" s="14"/>
    </row>
    <row r="36" spans="2:6" x14ac:dyDescent="0.25">
      <c r="B36" s="14"/>
      <c r="C36" s="14"/>
      <c r="D36" s="14"/>
      <c r="E36" s="14"/>
      <c r="F36" s="14"/>
    </row>
    <row r="37" spans="2:6" x14ac:dyDescent="0.25">
      <c r="B37" s="14"/>
      <c r="C37" s="14"/>
      <c r="D37" s="14"/>
      <c r="E37" s="14"/>
      <c r="F37" s="14"/>
    </row>
    <row r="38" spans="2:6" x14ac:dyDescent="0.25">
      <c r="B38" s="14"/>
      <c r="C38" s="14"/>
      <c r="D38" s="14"/>
      <c r="E38" s="14"/>
      <c r="F38" s="14"/>
    </row>
    <row r="39" spans="2:6" x14ac:dyDescent="0.25">
      <c r="B39" s="14"/>
      <c r="C39" s="14"/>
      <c r="D39" s="14"/>
      <c r="E39" s="14"/>
      <c r="F39" s="14"/>
    </row>
    <row r="40" spans="2:6" x14ac:dyDescent="0.25">
      <c r="B40" s="14"/>
      <c r="C40" s="14"/>
      <c r="D40" s="14"/>
      <c r="E40" s="14"/>
      <c r="F40" s="14"/>
    </row>
    <row r="41" spans="2:6" x14ac:dyDescent="0.25">
      <c r="B41" s="14"/>
      <c r="C41" s="14"/>
      <c r="D41" s="14"/>
      <c r="E41" s="14"/>
      <c r="F41" s="14"/>
    </row>
    <row r="42" spans="2:6" x14ac:dyDescent="0.25">
      <c r="B42" s="14"/>
      <c r="C42" s="14"/>
      <c r="D42" s="14"/>
      <c r="E42" s="14"/>
      <c r="F42" s="14"/>
    </row>
    <row r="43" spans="2:6" x14ac:dyDescent="0.25">
      <c r="B43" s="14"/>
      <c r="C43" s="14"/>
      <c r="D43" s="14"/>
      <c r="E43" s="14"/>
      <c r="F43" s="14"/>
    </row>
    <row r="44" spans="2:6" x14ac:dyDescent="0.25">
      <c r="B44" s="14"/>
      <c r="C44" s="14"/>
      <c r="D44" s="14"/>
      <c r="E44" s="14"/>
      <c r="F44" s="14"/>
    </row>
    <row r="45" spans="2:6" x14ac:dyDescent="0.25">
      <c r="B45" s="14"/>
      <c r="C45" s="14"/>
      <c r="D45" s="14"/>
      <c r="E45" s="14"/>
      <c r="F45" s="14"/>
    </row>
    <row r="46" spans="2:6" x14ac:dyDescent="0.25">
      <c r="B46" s="14"/>
      <c r="C46" s="14"/>
      <c r="D46" s="14"/>
      <c r="E46" s="14"/>
      <c r="F46" s="14"/>
    </row>
    <row r="47" spans="2:6" x14ac:dyDescent="0.25">
      <c r="B47" s="14"/>
      <c r="C47" s="14"/>
      <c r="D47" s="14"/>
      <c r="E47" s="14"/>
      <c r="F47" s="14"/>
    </row>
    <row r="48" spans="2:6" x14ac:dyDescent="0.25">
      <c r="B48" s="14"/>
      <c r="C48" s="14"/>
      <c r="D48" s="14"/>
      <c r="E48" s="14"/>
      <c r="F48" s="14"/>
    </row>
    <row r="49" spans="2:6" x14ac:dyDescent="0.25">
      <c r="B49" s="14"/>
      <c r="C49" s="14"/>
      <c r="D49" s="14"/>
      <c r="E49" s="14"/>
      <c r="F49" s="14"/>
    </row>
    <row r="50" spans="2:6" x14ac:dyDescent="0.25">
      <c r="B50" s="14"/>
      <c r="C50" s="14"/>
      <c r="D50" s="14"/>
      <c r="E50" s="14"/>
      <c r="F50" s="14"/>
    </row>
    <row r="51" spans="2:6" x14ac:dyDescent="0.25">
      <c r="B51" s="14"/>
      <c r="C51" s="14"/>
      <c r="D51" s="14"/>
      <c r="E51" s="14"/>
      <c r="F51" s="14"/>
    </row>
    <row r="52" spans="2:6" x14ac:dyDescent="0.25">
      <c r="B52" s="14"/>
      <c r="C52" s="14"/>
      <c r="D52" s="14"/>
      <c r="E52" s="14"/>
      <c r="F52" s="14"/>
    </row>
    <row r="53" spans="2:6" x14ac:dyDescent="0.25">
      <c r="B53" s="15"/>
      <c r="C53" s="15"/>
      <c r="D53" s="15"/>
      <c r="E53" s="15"/>
      <c r="F53" s="15"/>
    </row>
    <row r="54" spans="2:6" x14ac:dyDescent="0.25">
      <c r="B54" s="15"/>
      <c r="C54" s="15"/>
      <c r="D54" s="15"/>
      <c r="E54" s="15"/>
      <c r="F54" s="15"/>
    </row>
    <row r="55" spans="2:6" x14ac:dyDescent="0.25">
      <c r="B55" s="15"/>
      <c r="C55" s="15"/>
      <c r="D55" s="15"/>
      <c r="E55" s="15"/>
      <c r="F55" s="15"/>
    </row>
    <row r="56" spans="2:6" x14ac:dyDescent="0.25">
      <c r="B56" s="15"/>
      <c r="C56" s="15"/>
      <c r="D56" s="15"/>
      <c r="E56" s="15"/>
      <c r="F56" s="15"/>
    </row>
    <row r="57" spans="2:6" x14ac:dyDescent="0.25">
      <c r="B57" s="15"/>
      <c r="C57" s="15"/>
      <c r="D57" s="15"/>
      <c r="E57" s="15"/>
      <c r="F57" s="15"/>
    </row>
  </sheetData>
  <mergeCells count="17">
    <mergeCell ref="B16:F16"/>
    <mergeCell ref="B19:F19"/>
    <mergeCell ref="C21:F21"/>
    <mergeCell ref="C22:F22"/>
    <mergeCell ref="C24:F24"/>
    <mergeCell ref="C23:F23"/>
    <mergeCell ref="B15:F15"/>
    <mergeCell ref="B5:F5"/>
    <mergeCell ref="B7:F7"/>
    <mergeCell ref="B9:F9"/>
    <mergeCell ref="B11:F11"/>
    <mergeCell ref="B13:F13"/>
    <mergeCell ref="C25:F25"/>
    <mergeCell ref="C26:F26"/>
    <mergeCell ref="C27:F27"/>
    <mergeCell ref="C29:F29"/>
    <mergeCell ref="C28:F28"/>
  </mergeCells>
  <printOptions horizontalCentered="1"/>
  <pageMargins left="0.39370078740157483" right="0.39370078740157483" top="0.39370078740157483" bottom="0.74803149606299213" header="0.31496062992125984" footer="0.31496062992125984"/>
  <pageSetup scale="46" orientation="portrait" r:id="rId1"/>
  <headerFooter>
    <oddFooter>&amp;R &amp;"Arial,Normal"&amp;10Página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S89"/>
  <sheetViews>
    <sheetView workbookViewId="0">
      <pane xSplit="2" topLeftCell="K1" activePane="topRight" state="frozen"/>
      <selection activeCell="A9" sqref="A9"/>
      <selection pane="topRight" activeCell="Q11" sqref="Q11"/>
    </sheetView>
  </sheetViews>
  <sheetFormatPr baseColWidth="10" defaultColWidth="11.42578125" defaultRowHeight="14.25" x14ac:dyDescent="0.2"/>
  <cols>
    <col min="1" max="1" width="3.140625" style="18" customWidth="1"/>
    <col min="2" max="2" width="44.5703125" style="18" customWidth="1"/>
    <col min="3" max="7" width="20.7109375" style="18" customWidth="1"/>
    <col min="8" max="8" width="24.28515625" style="18" customWidth="1"/>
    <col min="9" max="13" width="20.7109375" style="18" customWidth="1"/>
    <col min="14" max="14" width="21.140625" style="18" customWidth="1"/>
    <col min="15" max="15" width="3.140625" style="35" customWidth="1"/>
    <col min="16" max="16" width="31.28515625" style="18" customWidth="1"/>
    <col min="17" max="17" width="16.28515625" style="18" customWidth="1"/>
    <col min="18" max="18" width="3.140625" style="35" customWidth="1"/>
    <col min="19" max="19" width="28.140625" style="18" customWidth="1"/>
    <col min="20" max="16384" width="11.42578125" style="18"/>
  </cols>
  <sheetData>
    <row r="2" spans="2:19" ht="36" customHeight="1" x14ac:dyDescent="0.2">
      <c r="B2" s="16" t="s">
        <v>34</v>
      </c>
      <c r="C2" s="169" t="s">
        <v>21</v>
      </c>
      <c r="D2" s="169"/>
      <c r="E2" s="169"/>
      <c r="F2" s="169"/>
      <c r="G2" s="169"/>
      <c r="H2" s="169"/>
      <c r="I2" s="169"/>
      <c r="J2" s="169"/>
      <c r="K2" s="169"/>
      <c r="L2" s="169"/>
      <c r="M2" s="169"/>
      <c r="N2" s="169"/>
      <c r="O2" s="17"/>
      <c r="R2" s="17"/>
    </row>
    <row r="3" spans="2:19" x14ac:dyDescent="0.2">
      <c r="C3" s="19"/>
      <c r="D3" s="19"/>
      <c r="E3" s="19"/>
      <c r="F3" s="19"/>
      <c r="G3" s="19"/>
      <c r="H3" s="19"/>
      <c r="I3" s="19"/>
      <c r="J3" s="19"/>
      <c r="K3" s="19"/>
      <c r="L3" s="19"/>
      <c r="M3" s="19"/>
      <c r="N3" s="19"/>
      <c r="O3" s="20"/>
      <c r="R3" s="20"/>
    </row>
    <row r="4" spans="2:19" ht="29.25" customHeight="1" x14ac:dyDescent="0.2">
      <c r="B4" s="16" t="s">
        <v>35</v>
      </c>
      <c r="C4" s="169" t="s">
        <v>23</v>
      </c>
      <c r="D4" s="169"/>
      <c r="E4" s="169"/>
      <c r="F4" s="169"/>
      <c r="G4" s="169"/>
      <c r="H4" s="169"/>
      <c r="I4" s="169"/>
      <c r="J4" s="169"/>
      <c r="K4" s="169"/>
      <c r="L4" s="169"/>
      <c r="M4" s="169"/>
      <c r="N4" s="169"/>
      <c r="O4" s="17"/>
      <c r="R4" s="17"/>
    </row>
    <row r="5" spans="2:19" ht="15" customHeight="1" x14ac:dyDescent="0.2">
      <c r="B5" s="21"/>
      <c r="C5" s="22"/>
      <c r="D5" s="22"/>
      <c r="E5" s="22"/>
      <c r="F5" s="22"/>
      <c r="G5" s="22"/>
      <c r="H5" s="22"/>
      <c r="I5" s="22"/>
      <c r="J5" s="22"/>
      <c r="K5" s="22"/>
      <c r="L5" s="22"/>
      <c r="M5" s="22"/>
      <c r="N5" s="22"/>
      <c r="O5" s="22"/>
      <c r="R5" s="22"/>
    </row>
    <row r="6" spans="2:19" ht="16.5" customHeight="1" x14ac:dyDescent="0.2">
      <c r="B6" s="170" t="s">
        <v>0</v>
      </c>
      <c r="C6" s="171" t="s">
        <v>13</v>
      </c>
      <c r="D6" s="172"/>
      <c r="E6" s="172"/>
      <c r="F6" s="173"/>
      <c r="G6" s="171" t="s">
        <v>2</v>
      </c>
      <c r="H6" s="172"/>
      <c r="I6" s="172"/>
      <c r="J6" s="172"/>
      <c r="K6" s="172"/>
      <c r="L6" s="172"/>
      <c r="M6" s="173"/>
      <c r="N6" s="174" t="s">
        <v>3</v>
      </c>
      <c r="O6" s="24"/>
      <c r="P6" s="168" t="s">
        <v>11</v>
      </c>
      <c r="Q6" s="168"/>
      <c r="R6" s="24"/>
    </row>
    <row r="7" spans="2:19" ht="31.5" customHeight="1" x14ac:dyDescent="0.2">
      <c r="B7" s="170"/>
      <c r="C7" s="38" t="s">
        <v>9</v>
      </c>
      <c r="D7" s="38" t="s">
        <v>10</v>
      </c>
      <c r="E7" s="38" t="s">
        <v>1</v>
      </c>
      <c r="F7" s="38" t="s">
        <v>16</v>
      </c>
      <c r="G7" s="38" t="s">
        <v>14</v>
      </c>
      <c r="H7" s="42" t="s">
        <v>15</v>
      </c>
      <c r="I7" s="38" t="s">
        <v>18</v>
      </c>
      <c r="J7" s="42" t="s">
        <v>17</v>
      </c>
      <c r="K7" s="38" t="s">
        <v>19</v>
      </c>
      <c r="L7" s="42" t="s">
        <v>20</v>
      </c>
      <c r="M7" s="38" t="s">
        <v>4</v>
      </c>
      <c r="N7" s="174"/>
      <c r="O7" s="24"/>
      <c r="P7" s="25" t="s">
        <v>26</v>
      </c>
      <c r="Q7" s="25" t="s">
        <v>5</v>
      </c>
      <c r="R7" s="24"/>
    </row>
    <row r="8" spans="2:19" ht="57" x14ac:dyDescent="0.2">
      <c r="B8" s="39" t="s">
        <v>24</v>
      </c>
      <c r="C8" s="26">
        <v>0</v>
      </c>
      <c r="D8" s="26">
        <v>0</v>
      </c>
      <c r="E8" s="26">
        <v>0</v>
      </c>
      <c r="F8" s="46">
        <f t="shared" ref="F8:F13" si="0">+C8+D8+E8</f>
        <v>0</v>
      </c>
      <c r="G8" s="26">
        <v>56000000000</v>
      </c>
      <c r="H8" s="47" t="s">
        <v>25</v>
      </c>
      <c r="I8" s="26">
        <v>0</v>
      </c>
      <c r="J8" s="26"/>
      <c r="K8" s="26">
        <v>0</v>
      </c>
      <c r="L8" s="26"/>
      <c r="M8" s="46">
        <f t="shared" ref="M8:M13" si="1">+G8+I8+K8</f>
        <v>56000000000</v>
      </c>
      <c r="N8" s="27">
        <f t="shared" ref="N8:N13" si="2">+C8+M8</f>
        <v>56000000000</v>
      </c>
      <c r="O8" s="28"/>
      <c r="P8" s="29" t="s">
        <v>22</v>
      </c>
      <c r="Q8" s="30">
        <f>43+133</f>
        <v>176</v>
      </c>
      <c r="R8" s="28"/>
      <c r="S8" s="45" t="s">
        <v>27</v>
      </c>
    </row>
    <row r="9" spans="2:19" ht="57" x14ac:dyDescent="0.2">
      <c r="B9" s="39" t="s">
        <v>28</v>
      </c>
      <c r="C9" s="26">
        <v>69061134999</v>
      </c>
      <c r="D9" s="26">
        <v>0</v>
      </c>
      <c r="E9" s="26">
        <v>0</v>
      </c>
      <c r="F9" s="46">
        <f t="shared" si="0"/>
        <v>69061134999</v>
      </c>
      <c r="G9" s="26">
        <v>0</v>
      </c>
      <c r="H9" s="26"/>
      <c r="I9" s="26">
        <v>0</v>
      </c>
      <c r="J9" s="26"/>
      <c r="K9" s="26">
        <v>0</v>
      </c>
      <c r="L9" s="26"/>
      <c r="M9" s="46">
        <f t="shared" si="1"/>
        <v>0</v>
      </c>
      <c r="N9" s="27">
        <f t="shared" si="2"/>
        <v>69061134999</v>
      </c>
      <c r="O9" s="28"/>
      <c r="P9" s="29" t="s">
        <v>22</v>
      </c>
      <c r="Q9" s="30">
        <v>1200</v>
      </c>
      <c r="R9" s="28"/>
    </row>
    <row r="10" spans="2:19" ht="57" x14ac:dyDescent="0.2">
      <c r="B10" s="39" t="s">
        <v>29</v>
      </c>
      <c r="C10" s="26">
        <v>0</v>
      </c>
      <c r="D10" s="26">
        <v>0</v>
      </c>
      <c r="E10" s="26">
        <v>0</v>
      </c>
      <c r="F10" s="46">
        <f t="shared" si="0"/>
        <v>0</v>
      </c>
      <c r="G10" s="26">
        <v>35604532699</v>
      </c>
      <c r="H10" s="47" t="s">
        <v>30</v>
      </c>
      <c r="I10" s="26">
        <v>0</v>
      </c>
      <c r="J10" s="26"/>
      <c r="K10" s="26">
        <v>0</v>
      </c>
      <c r="L10" s="26"/>
      <c r="M10" s="46">
        <f t="shared" si="1"/>
        <v>35604532699</v>
      </c>
      <c r="N10" s="27">
        <f t="shared" si="2"/>
        <v>35604532699</v>
      </c>
      <c r="O10" s="28"/>
      <c r="P10" s="29" t="s">
        <v>22</v>
      </c>
      <c r="Q10" s="30">
        <v>226</v>
      </c>
      <c r="R10" s="28"/>
    </row>
    <row r="11" spans="2:19" ht="45" x14ac:dyDescent="0.2">
      <c r="B11" s="39" t="s">
        <v>31</v>
      </c>
      <c r="C11" s="26">
        <v>0</v>
      </c>
      <c r="D11" s="26">
        <v>0</v>
      </c>
      <c r="E11" s="26">
        <v>0</v>
      </c>
      <c r="F11" s="46">
        <f t="shared" si="0"/>
        <v>0</v>
      </c>
      <c r="G11" s="26">
        <v>0</v>
      </c>
      <c r="H11" s="26"/>
      <c r="I11" s="26">
        <v>0</v>
      </c>
      <c r="J11" s="26"/>
      <c r="K11" s="26">
        <v>0</v>
      </c>
      <c r="L11" s="26"/>
      <c r="M11" s="46">
        <f t="shared" si="1"/>
        <v>0</v>
      </c>
      <c r="N11" s="27">
        <f t="shared" si="2"/>
        <v>0</v>
      </c>
      <c r="O11" s="28"/>
      <c r="P11" s="29"/>
      <c r="Q11" s="30"/>
      <c r="R11" s="28"/>
    </row>
    <row r="12" spans="2:19" ht="30" x14ac:dyDescent="0.2">
      <c r="B12" s="39" t="s">
        <v>32</v>
      </c>
      <c r="C12" s="26">
        <v>0</v>
      </c>
      <c r="D12" s="26">
        <v>0</v>
      </c>
      <c r="E12" s="26">
        <v>0</v>
      </c>
      <c r="F12" s="46">
        <f t="shared" si="0"/>
        <v>0</v>
      </c>
      <c r="G12" s="26">
        <v>0</v>
      </c>
      <c r="H12" s="26"/>
      <c r="I12" s="26">
        <v>0</v>
      </c>
      <c r="J12" s="26"/>
      <c r="K12" s="26">
        <v>0</v>
      </c>
      <c r="L12" s="26"/>
      <c r="M12" s="46">
        <f t="shared" si="1"/>
        <v>0</v>
      </c>
      <c r="N12" s="27">
        <f t="shared" si="2"/>
        <v>0</v>
      </c>
      <c r="O12" s="28"/>
      <c r="P12" s="29"/>
      <c r="Q12" s="30"/>
      <c r="R12" s="28"/>
    </row>
    <row r="13" spans="2:19" ht="57" x14ac:dyDescent="0.2">
      <c r="B13" s="39" t="s">
        <v>33</v>
      </c>
      <c r="C13" s="26">
        <v>0</v>
      </c>
      <c r="D13" s="26">
        <v>0</v>
      </c>
      <c r="E13" s="26">
        <v>0</v>
      </c>
      <c r="F13" s="46">
        <f t="shared" si="0"/>
        <v>0</v>
      </c>
      <c r="G13" s="26">
        <v>0</v>
      </c>
      <c r="H13" s="26"/>
      <c r="I13" s="26">
        <v>0</v>
      </c>
      <c r="J13" s="26"/>
      <c r="K13" s="26">
        <v>0</v>
      </c>
      <c r="L13" s="26"/>
      <c r="M13" s="46">
        <f t="shared" si="1"/>
        <v>0</v>
      </c>
      <c r="N13" s="27">
        <f t="shared" si="2"/>
        <v>0</v>
      </c>
      <c r="O13" s="28"/>
      <c r="P13" s="29" t="s">
        <v>22</v>
      </c>
      <c r="Q13" s="37"/>
      <c r="R13" s="28"/>
    </row>
    <row r="14" spans="2:19" ht="15.75" x14ac:dyDescent="0.2">
      <c r="B14" s="31" t="s">
        <v>6</v>
      </c>
      <c r="C14" s="32">
        <f>SUM(C8:C13)</f>
        <v>69061134999</v>
      </c>
      <c r="D14" s="32">
        <f>SUM(D8:D13)</f>
        <v>0</v>
      </c>
      <c r="E14" s="32">
        <f>SUM(E8:E13)</f>
        <v>0</v>
      </c>
      <c r="F14" s="32">
        <f>SUM(F8:F13)</f>
        <v>69061134999</v>
      </c>
      <c r="G14" s="32">
        <f>SUM(G8:G13)</f>
        <v>91604532699</v>
      </c>
      <c r="I14" s="32">
        <f>SUM(I8:I13)</f>
        <v>0</v>
      </c>
      <c r="K14" s="32">
        <f>SUM(K8:K13)</f>
        <v>0</v>
      </c>
      <c r="M14" s="32">
        <f>SUM(M8:M13)</f>
        <v>91604532699</v>
      </c>
      <c r="N14" s="32">
        <f>SUM(N8:N13)</f>
        <v>160665667698</v>
      </c>
      <c r="O14" s="33"/>
      <c r="Q14" s="48">
        <f>SUM(Q8:Q13)</f>
        <v>1602</v>
      </c>
      <c r="R14" s="33"/>
    </row>
    <row r="16" spans="2:19" ht="15.75" x14ac:dyDescent="0.2">
      <c r="B16" s="31" t="s">
        <v>12</v>
      </c>
      <c r="C16" s="34">
        <f>F14</f>
        <v>69061134999</v>
      </c>
      <c r="D16" s="40"/>
    </row>
    <row r="17" spans="1:19" ht="15.75" x14ac:dyDescent="0.2">
      <c r="B17" s="31" t="s">
        <v>7</v>
      </c>
      <c r="C17" s="34">
        <f>+M14</f>
        <v>91604532699</v>
      </c>
      <c r="D17" s="40"/>
    </row>
    <row r="18" spans="1:19" ht="15.75" x14ac:dyDescent="0.25">
      <c r="B18" s="31" t="s">
        <v>3</v>
      </c>
      <c r="C18" s="36">
        <f>+C16+C17</f>
        <v>160665667698</v>
      </c>
      <c r="D18" s="41"/>
    </row>
    <row r="20" spans="1:19" s="35" customFormat="1" x14ac:dyDescent="0.2">
      <c r="A20" s="43"/>
      <c r="B20" s="43"/>
      <c r="C20" s="43"/>
      <c r="D20" s="43"/>
      <c r="E20" s="43"/>
      <c r="F20" s="43"/>
      <c r="G20" s="43"/>
      <c r="H20" s="43"/>
      <c r="I20" s="43"/>
      <c r="J20" s="43"/>
      <c r="K20" s="43"/>
      <c r="L20" s="43"/>
      <c r="M20" s="43"/>
      <c r="N20" s="43"/>
      <c r="O20" s="44"/>
      <c r="P20" s="43"/>
      <c r="Q20" s="43"/>
      <c r="S20" s="18"/>
    </row>
    <row r="22" spans="1:19" ht="23.25" x14ac:dyDescent="0.2">
      <c r="B22" s="16" t="s">
        <v>36</v>
      </c>
      <c r="C22" s="169" t="s">
        <v>37</v>
      </c>
      <c r="D22" s="169"/>
      <c r="E22" s="169"/>
      <c r="F22" s="169"/>
      <c r="G22" s="169"/>
      <c r="H22" s="169"/>
      <c r="I22" s="169"/>
      <c r="J22" s="169"/>
      <c r="K22" s="169"/>
      <c r="L22" s="169"/>
      <c r="M22" s="169"/>
      <c r="N22" s="169"/>
      <c r="O22" s="17"/>
    </row>
    <row r="23" spans="1:19" ht="26.25" x14ac:dyDescent="0.2">
      <c r="B23" s="21"/>
      <c r="C23" s="22"/>
      <c r="D23" s="22"/>
      <c r="E23" s="22"/>
      <c r="F23" s="22"/>
      <c r="G23" s="22"/>
      <c r="H23" s="22"/>
      <c r="I23" s="22"/>
      <c r="J23" s="22"/>
      <c r="K23" s="22"/>
      <c r="L23" s="22"/>
      <c r="M23" s="22"/>
      <c r="N23" s="22"/>
      <c r="O23" s="22"/>
    </row>
    <row r="24" spans="1:19" ht="15.75" x14ac:dyDescent="0.2">
      <c r="B24" s="170" t="s">
        <v>0</v>
      </c>
      <c r="C24" s="171" t="s">
        <v>13</v>
      </c>
      <c r="D24" s="172"/>
      <c r="E24" s="172"/>
      <c r="F24" s="173"/>
      <c r="G24" s="171" t="s">
        <v>2</v>
      </c>
      <c r="H24" s="172"/>
      <c r="I24" s="172"/>
      <c r="J24" s="172"/>
      <c r="K24" s="172"/>
      <c r="L24" s="172"/>
      <c r="M24" s="173"/>
      <c r="N24" s="174" t="s">
        <v>3</v>
      </c>
      <c r="O24" s="24"/>
      <c r="P24" s="168" t="s">
        <v>11</v>
      </c>
      <c r="Q24" s="168"/>
    </row>
    <row r="25" spans="1:19" ht="38.25" x14ac:dyDescent="0.2">
      <c r="B25" s="170"/>
      <c r="C25" s="38" t="s">
        <v>9</v>
      </c>
      <c r="D25" s="38" t="s">
        <v>10</v>
      </c>
      <c r="E25" s="38" t="s">
        <v>1</v>
      </c>
      <c r="F25" s="38" t="s">
        <v>16</v>
      </c>
      <c r="G25" s="38" t="s">
        <v>14</v>
      </c>
      <c r="H25" s="42" t="s">
        <v>15</v>
      </c>
      <c r="I25" s="38" t="s">
        <v>18</v>
      </c>
      <c r="J25" s="42" t="s">
        <v>17</v>
      </c>
      <c r="K25" s="38" t="s">
        <v>19</v>
      </c>
      <c r="L25" s="42" t="s">
        <v>20</v>
      </c>
      <c r="M25" s="38" t="s">
        <v>4</v>
      </c>
      <c r="N25" s="174"/>
      <c r="O25" s="24"/>
      <c r="P25" s="25" t="s">
        <v>26</v>
      </c>
      <c r="Q25" s="25" t="s">
        <v>5</v>
      </c>
    </row>
    <row r="26" spans="1:19" ht="42.75" x14ac:dyDescent="0.2">
      <c r="B26" s="39" t="s">
        <v>38</v>
      </c>
      <c r="C26" s="26">
        <v>0</v>
      </c>
      <c r="D26" s="26">
        <v>0</v>
      </c>
      <c r="E26" s="26">
        <v>0</v>
      </c>
      <c r="F26" s="46">
        <v>0</v>
      </c>
      <c r="G26" s="26">
        <v>0</v>
      </c>
      <c r="H26" s="26"/>
      <c r="I26" s="26">
        <v>0</v>
      </c>
      <c r="J26" s="26"/>
      <c r="K26" s="26">
        <v>0</v>
      </c>
      <c r="L26" s="26"/>
      <c r="M26" s="26">
        <f>+G26+I26+K26</f>
        <v>0</v>
      </c>
      <c r="N26" s="49">
        <f>+F26+M26</f>
        <v>0</v>
      </c>
      <c r="O26" s="28"/>
      <c r="P26" s="29" t="s">
        <v>39</v>
      </c>
      <c r="Q26" s="51">
        <v>0.2</v>
      </c>
    </row>
    <row r="27" spans="1:19" ht="30" x14ac:dyDescent="0.2">
      <c r="B27" s="39" t="s">
        <v>40</v>
      </c>
      <c r="C27" s="26">
        <v>0</v>
      </c>
      <c r="D27" s="26">
        <v>0</v>
      </c>
      <c r="E27" s="26">
        <v>0</v>
      </c>
      <c r="F27" s="46">
        <f>+C27+D27+E27</f>
        <v>0</v>
      </c>
      <c r="G27" s="26">
        <v>0</v>
      </c>
      <c r="H27" s="26"/>
      <c r="I27" s="26">
        <v>0</v>
      </c>
      <c r="J27" s="26"/>
      <c r="K27" s="26">
        <v>0</v>
      </c>
      <c r="L27" s="26"/>
      <c r="M27" s="26">
        <f>+G27+I27+K27</f>
        <v>0</v>
      </c>
      <c r="N27" s="49">
        <f>+F27+M27</f>
        <v>0</v>
      </c>
      <c r="O27" s="28"/>
      <c r="P27" s="29"/>
      <c r="Q27" s="30"/>
    </row>
    <row r="28" spans="1:19" ht="30" x14ac:dyDescent="0.2">
      <c r="B28" s="39" t="s">
        <v>41</v>
      </c>
      <c r="C28" s="26">
        <v>0</v>
      </c>
      <c r="D28" s="26">
        <v>0</v>
      </c>
      <c r="E28" s="26">
        <v>0</v>
      </c>
      <c r="F28" s="46">
        <f>+C28+D28+E28</f>
        <v>0</v>
      </c>
      <c r="G28" s="26">
        <v>0</v>
      </c>
      <c r="H28" s="26"/>
      <c r="I28" s="26">
        <v>0</v>
      </c>
      <c r="J28" s="26"/>
      <c r="K28" s="26">
        <v>0</v>
      </c>
      <c r="L28" s="26"/>
      <c r="M28" s="26">
        <f>+G28+I28+K28</f>
        <v>0</v>
      </c>
      <c r="N28" s="49">
        <f>+F28+M28</f>
        <v>0</v>
      </c>
      <c r="O28" s="28"/>
      <c r="P28" s="29"/>
      <c r="Q28" s="30"/>
    </row>
    <row r="29" spans="1:19" ht="15.75" x14ac:dyDescent="0.2">
      <c r="B29" s="31" t="s">
        <v>6</v>
      </c>
      <c r="C29" s="32">
        <f>SUM(C26:C28)</f>
        <v>0</v>
      </c>
      <c r="D29" s="32">
        <f>SUM(D26:D28)</f>
        <v>0</v>
      </c>
      <c r="E29" s="32">
        <f>SUM(E26:E28)</f>
        <v>0</v>
      </c>
      <c r="F29" s="32">
        <f>SUM(F26:F28)</f>
        <v>0</v>
      </c>
      <c r="G29" s="32">
        <f>SUM(G26:G28)</f>
        <v>0</v>
      </c>
      <c r="I29" s="32">
        <f>SUM(I26:I28)</f>
        <v>0</v>
      </c>
      <c r="K29" s="32">
        <f>SUM(K26:K28)</f>
        <v>0</v>
      </c>
      <c r="M29" s="50">
        <f>SUM(M26:M28)</f>
        <v>0</v>
      </c>
      <c r="N29" s="50">
        <f>SUM(N26:N28)</f>
        <v>0</v>
      </c>
      <c r="O29" s="33"/>
      <c r="Q29" s="52">
        <f>SUM(Q26:Q28)</f>
        <v>0.2</v>
      </c>
    </row>
    <row r="31" spans="1:19" ht="15.75" x14ac:dyDescent="0.2">
      <c r="B31" s="31" t="s">
        <v>12</v>
      </c>
      <c r="C31" s="34">
        <f>F29</f>
        <v>0</v>
      </c>
      <c r="D31" s="40"/>
    </row>
    <row r="32" spans="1:19" ht="15.75" x14ac:dyDescent="0.2">
      <c r="B32" s="31" t="s">
        <v>7</v>
      </c>
      <c r="C32" s="34">
        <f>+M29</f>
        <v>0</v>
      </c>
      <c r="D32" s="40"/>
    </row>
    <row r="33" spans="1:19" ht="15.75" x14ac:dyDescent="0.25">
      <c r="B33" s="31" t="s">
        <v>3</v>
      </c>
      <c r="C33" s="36">
        <f>+C31+C32</f>
        <v>0</v>
      </c>
      <c r="D33" s="41"/>
    </row>
    <row r="35" spans="1:19" s="35" customFormat="1" x14ac:dyDescent="0.2">
      <c r="A35" s="43"/>
      <c r="B35" s="43"/>
      <c r="C35" s="43"/>
      <c r="D35" s="43"/>
      <c r="E35" s="43"/>
      <c r="F35" s="43"/>
      <c r="G35" s="43"/>
      <c r="H35" s="43"/>
      <c r="I35" s="43"/>
      <c r="J35" s="43"/>
      <c r="K35" s="43"/>
      <c r="L35" s="43"/>
      <c r="M35" s="43"/>
      <c r="N35" s="43"/>
      <c r="O35" s="44"/>
      <c r="P35" s="43"/>
      <c r="Q35" s="43"/>
      <c r="S35" s="18"/>
    </row>
    <row r="37" spans="1:19" ht="23.25" x14ac:dyDescent="0.2">
      <c r="B37" s="23" t="s">
        <v>50</v>
      </c>
      <c r="C37" s="169" t="s">
        <v>48</v>
      </c>
      <c r="D37" s="169"/>
      <c r="E37" s="169"/>
      <c r="F37" s="169"/>
      <c r="G37" s="169"/>
      <c r="H37" s="169"/>
      <c r="I37" s="169"/>
      <c r="J37" s="169"/>
      <c r="K37" s="169"/>
      <c r="L37" s="169"/>
      <c r="M37" s="169"/>
      <c r="N37" s="169"/>
      <c r="O37" s="17"/>
    </row>
    <row r="38" spans="1:19" ht="26.25" x14ac:dyDescent="0.2">
      <c r="B38" s="21"/>
      <c r="C38" s="22"/>
      <c r="D38" s="22"/>
      <c r="E38" s="22"/>
      <c r="F38" s="22"/>
      <c r="G38" s="22"/>
      <c r="H38" s="22"/>
      <c r="I38" s="22"/>
      <c r="J38" s="22"/>
      <c r="K38" s="22"/>
      <c r="L38" s="22"/>
      <c r="M38" s="22"/>
      <c r="N38" s="22"/>
      <c r="O38" s="22"/>
    </row>
    <row r="39" spans="1:19" ht="15.75" x14ac:dyDescent="0.2">
      <c r="B39" s="170" t="s">
        <v>0</v>
      </c>
      <c r="C39" s="171" t="s">
        <v>13</v>
      </c>
      <c r="D39" s="172"/>
      <c r="E39" s="172"/>
      <c r="F39" s="173"/>
      <c r="G39" s="171" t="s">
        <v>2</v>
      </c>
      <c r="H39" s="172"/>
      <c r="I39" s="172"/>
      <c r="J39" s="172"/>
      <c r="K39" s="172"/>
      <c r="L39" s="172"/>
      <c r="M39" s="173"/>
      <c r="N39" s="174" t="s">
        <v>3</v>
      </c>
      <c r="O39" s="24"/>
      <c r="P39" s="168" t="s">
        <v>11</v>
      </c>
      <c r="Q39" s="168"/>
    </row>
    <row r="40" spans="1:19" ht="38.25" x14ac:dyDescent="0.2">
      <c r="B40" s="170"/>
      <c r="C40" s="38" t="s">
        <v>9</v>
      </c>
      <c r="D40" s="38" t="s">
        <v>10</v>
      </c>
      <c r="E40" s="38" t="s">
        <v>1</v>
      </c>
      <c r="F40" s="38" t="s">
        <v>16</v>
      </c>
      <c r="G40" s="38" t="s">
        <v>14</v>
      </c>
      <c r="H40" s="42" t="s">
        <v>15</v>
      </c>
      <c r="I40" s="38" t="s">
        <v>18</v>
      </c>
      <c r="J40" s="42" t="s">
        <v>17</v>
      </c>
      <c r="K40" s="38" t="s">
        <v>19</v>
      </c>
      <c r="L40" s="42" t="s">
        <v>20</v>
      </c>
      <c r="M40" s="38" t="s">
        <v>4</v>
      </c>
      <c r="N40" s="174"/>
      <c r="O40" s="24"/>
      <c r="P40" s="25" t="s">
        <v>26</v>
      </c>
      <c r="Q40" s="25" t="s">
        <v>5</v>
      </c>
    </row>
    <row r="41" spans="1:19" ht="30" x14ac:dyDescent="0.2">
      <c r="B41" s="39" t="s">
        <v>51</v>
      </c>
      <c r="C41" s="26">
        <v>0</v>
      </c>
      <c r="D41" s="26">
        <v>0</v>
      </c>
      <c r="E41" s="26">
        <v>0</v>
      </c>
      <c r="F41" s="46">
        <f>+C41+D41+E41</f>
        <v>0</v>
      </c>
      <c r="G41" s="178">
        <v>1300000000</v>
      </c>
      <c r="H41" s="47"/>
      <c r="I41" s="26">
        <v>0</v>
      </c>
      <c r="J41" s="26"/>
      <c r="K41" s="26">
        <v>0</v>
      </c>
      <c r="L41" s="26"/>
      <c r="M41" s="26">
        <f>+G41+I41+K41</f>
        <v>1300000000</v>
      </c>
      <c r="N41" s="49">
        <f>+F41+M41</f>
        <v>1300000000</v>
      </c>
      <c r="O41" s="28"/>
      <c r="P41" s="29" t="s">
        <v>52</v>
      </c>
      <c r="Q41" s="53">
        <v>30</v>
      </c>
    </row>
    <row r="42" spans="1:19" ht="45" x14ac:dyDescent="0.2">
      <c r="B42" s="39" t="s">
        <v>55</v>
      </c>
      <c r="C42" s="26">
        <v>0</v>
      </c>
      <c r="D42" s="26">
        <v>0</v>
      </c>
      <c r="E42" s="26">
        <v>0</v>
      </c>
      <c r="F42" s="46">
        <f>+C42+D42+E42</f>
        <v>0</v>
      </c>
      <c r="G42" s="179"/>
      <c r="H42" s="47"/>
      <c r="I42" s="26">
        <v>0</v>
      </c>
      <c r="J42" s="26"/>
      <c r="K42" s="26">
        <v>0</v>
      </c>
      <c r="L42" s="26"/>
      <c r="M42" s="26">
        <f>+G42+I42+K42</f>
        <v>0</v>
      </c>
      <c r="N42" s="49">
        <f>+F42+M42</f>
        <v>0</v>
      </c>
      <c r="O42" s="28"/>
      <c r="P42" s="29" t="s">
        <v>52</v>
      </c>
      <c r="Q42" s="53">
        <v>4</v>
      </c>
    </row>
    <row r="43" spans="1:19" ht="30" x14ac:dyDescent="0.2">
      <c r="B43" s="39" t="s">
        <v>53</v>
      </c>
      <c r="C43" s="26">
        <v>0</v>
      </c>
      <c r="D43" s="26">
        <v>0</v>
      </c>
      <c r="E43" s="26">
        <v>0</v>
      </c>
      <c r="F43" s="46">
        <f>+C43+D43+E43</f>
        <v>0</v>
      </c>
      <c r="G43" s="179"/>
      <c r="H43" s="47"/>
      <c r="I43" s="26">
        <v>0</v>
      </c>
      <c r="J43" s="26"/>
      <c r="K43" s="26">
        <v>0</v>
      </c>
      <c r="L43" s="26"/>
      <c r="M43" s="26">
        <f>+G43+I43+K43</f>
        <v>0</v>
      </c>
      <c r="N43" s="49">
        <f>+F43+M43</f>
        <v>0</v>
      </c>
      <c r="O43" s="28"/>
      <c r="P43" s="29"/>
      <c r="Q43" s="30"/>
    </row>
    <row r="44" spans="1:19" ht="45" x14ac:dyDescent="0.2">
      <c r="B44" s="39" t="s">
        <v>54</v>
      </c>
      <c r="C44" s="26">
        <v>0</v>
      </c>
      <c r="D44" s="26">
        <v>0</v>
      </c>
      <c r="E44" s="26">
        <v>0</v>
      </c>
      <c r="F44" s="46">
        <f>+C44+D44+E44</f>
        <v>0</v>
      </c>
      <c r="G44" s="180"/>
      <c r="H44" s="47"/>
      <c r="I44" s="26">
        <v>0</v>
      </c>
      <c r="J44" s="26"/>
      <c r="K44" s="26">
        <v>0</v>
      </c>
      <c r="L44" s="26"/>
      <c r="M44" s="26">
        <f>+G44+I44+K44</f>
        <v>0</v>
      </c>
      <c r="N44" s="49">
        <f>+F44+M44</f>
        <v>0</v>
      </c>
      <c r="O44" s="28"/>
      <c r="P44" s="29"/>
      <c r="Q44" s="30"/>
    </row>
    <row r="45" spans="1:19" ht="15.75" x14ac:dyDescent="0.2">
      <c r="B45" s="31" t="s">
        <v>6</v>
      </c>
      <c r="C45" s="32">
        <f>SUM(C41:C44)</f>
        <v>0</v>
      </c>
      <c r="D45" s="32">
        <f>SUM(D41:D44)</f>
        <v>0</v>
      </c>
      <c r="E45" s="32">
        <f>SUM(E41:E44)</f>
        <v>0</v>
      </c>
      <c r="F45" s="32">
        <f>SUM(F41:F44)</f>
        <v>0</v>
      </c>
      <c r="G45" s="32">
        <f>SUM(G41:G44)</f>
        <v>1300000000</v>
      </c>
      <c r="I45" s="32">
        <f>SUM(I41:I44)</f>
        <v>0</v>
      </c>
      <c r="K45" s="32">
        <f>SUM(K41:K44)</f>
        <v>0</v>
      </c>
      <c r="M45" s="50">
        <f>SUM(M41:M44)</f>
        <v>1300000000</v>
      </c>
      <c r="N45" s="50">
        <f>SUM(N41:N44)</f>
        <v>1300000000</v>
      </c>
      <c r="O45" s="33"/>
      <c r="Q45" s="48">
        <f>SUM(Q41:Q44)</f>
        <v>34</v>
      </c>
    </row>
    <row r="47" spans="1:19" ht="15.75" x14ac:dyDescent="0.2">
      <c r="B47" s="31" t="s">
        <v>12</v>
      </c>
      <c r="C47" s="34">
        <f>F45</f>
        <v>0</v>
      </c>
      <c r="D47" s="40"/>
    </row>
    <row r="48" spans="1:19" ht="15.75" x14ac:dyDescent="0.2">
      <c r="B48" s="31" t="s">
        <v>7</v>
      </c>
      <c r="C48" s="34">
        <f>+M45</f>
        <v>1300000000</v>
      </c>
      <c r="D48" s="40"/>
    </row>
    <row r="49" spans="1:19" ht="15.75" x14ac:dyDescent="0.25">
      <c r="B49" s="31" t="s">
        <v>3</v>
      </c>
      <c r="C49" s="36">
        <f>+C47+C48</f>
        <v>1300000000</v>
      </c>
      <c r="D49" s="41"/>
    </row>
    <row r="51" spans="1:19" s="35" customFormat="1" x14ac:dyDescent="0.2">
      <c r="A51" s="43"/>
      <c r="B51" s="43"/>
      <c r="C51" s="43"/>
      <c r="D51" s="43"/>
      <c r="E51" s="43"/>
      <c r="F51" s="43"/>
      <c r="G51" s="43"/>
      <c r="H51" s="43"/>
      <c r="I51" s="43"/>
      <c r="J51" s="43"/>
      <c r="K51" s="43"/>
      <c r="L51" s="43"/>
      <c r="M51" s="43"/>
      <c r="N51" s="43"/>
      <c r="O51" s="44"/>
      <c r="P51" s="43"/>
      <c r="Q51" s="43"/>
      <c r="S51" s="18"/>
    </row>
    <row r="53" spans="1:19" ht="23.25" x14ac:dyDescent="0.2">
      <c r="B53" s="16" t="s">
        <v>49</v>
      </c>
      <c r="C53" s="169" t="s">
        <v>42</v>
      </c>
      <c r="D53" s="169"/>
      <c r="E53" s="169"/>
      <c r="F53" s="169"/>
      <c r="G53" s="169"/>
      <c r="H53" s="169"/>
      <c r="I53" s="169"/>
      <c r="J53" s="169"/>
      <c r="K53" s="169"/>
      <c r="L53" s="169"/>
      <c r="M53" s="169"/>
      <c r="N53" s="169"/>
      <c r="O53" s="17"/>
    </row>
    <row r="54" spans="1:19" ht="26.25" x14ac:dyDescent="0.2">
      <c r="B54" s="21"/>
      <c r="C54" s="22"/>
      <c r="D54" s="22"/>
      <c r="E54" s="22"/>
      <c r="F54" s="22"/>
      <c r="G54" s="22"/>
      <c r="H54" s="22"/>
      <c r="I54" s="22"/>
      <c r="J54" s="22"/>
      <c r="K54" s="22"/>
      <c r="L54" s="22"/>
      <c r="M54" s="22"/>
      <c r="N54" s="22"/>
      <c r="O54" s="22"/>
    </row>
    <row r="55" spans="1:19" ht="15.75" x14ac:dyDescent="0.2">
      <c r="B55" s="170" t="s">
        <v>0</v>
      </c>
      <c r="C55" s="171" t="s">
        <v>13</v>
      </c>
      <c r="D55" s="172"/>
      <c r="E55" s="172"/>
      <c r="F55" s="173"/>
      <c r="G55" s="171" t="s">
        <v>2</v>
      </c>
      <c r="H55" s="172"/>
      <c r="I55" s="172"/>
      <c r="J55" s="172"/>
      <c r="K55" s="172"/>
      <c r="L55" s="172"/>
      <c r="M55" s="173"/>
      <c r="N55" s="174" t="s">
        <v>3</v>
      </c>
      <c r="O55" s="24"/>
      <c r="P55" s="168" t="s">
        <v>11</v>
      </c>
      <c r="Q55" s="168"/>
    </row>
    <row r="56" spans="1:19" ht="38.25" x14ac:dyDescent="0.2">
      <c r="B56" s="170"/>
      <c r="C56" s="38" t="s">
        <v>9</v>
      </c>
      <c r="D56" s="38" t="s">
        <v>10</v>
      </c>
      <c r="E56" s="38" t="s">
        <v>1</v>
      </c>
      <c r="F56" s="38" t="s">
        <v>16</v>
      </c>
      <c r="G56" s="38" t="s">
        <v>14</v>
      </c>
      <c r="H56" s="42" t="s">
        <v>15</v>
      </c>
      <c r="I56" s="38" t="s">
        <v>18</v>
      </c>
      <c r="J56" s="42" t="s">
        <v>17</v>
      </c>
      <c r="K56" s="38" t="s">
        <v>19</v>
      </c>
      <c r="L56" s="42" t="s">
        <v>20</v>
      </c>
      <c r="M56" s="38" t="s">
        <v>4</v>
      </c>
      <c r="N56" s="174"/>
      <c r="O56" s="24"/>
      <c r="P56" s="25" t="s">
        <v>26</v>
      </c>
      <c r="Q56" s="25" t="s">
        <v>5</v>
      </c>
    </row>
    <row r="57" spans="1:19" ht="57" x14ac:dyDescent="0.2">
      <c r="B57" s="39" t="s">
        <v>43</v>
      </c>
      <c r="C57" s="26">
        <v>350000000</v>
      </c>
      <c r="D57" s="26">
        <v>0</v>
      </c>
      <c r="E57" s="26">
        <v>0</v>
      </c>
      <c r="F57" s="46">
        <f>+C57+D57+E57</f>
        <v>350000000</v>
      </c>
      <c r="G57" s="26">
        <v>0</v>
      </c>
      <c r="H57" s="26"/>
      <c r="I57" s="26">
        <v>0</v>
      </c>
      <c r="J57" s="26"/>
      <c r="K57" s="26">
        <v>0</v>
      </c>
      <c r="L57" s="26"/>
      <c r="M57" s="26">
        <f>+G57+I57+K57</f>
        <v>0</v>
      </c>
      <c r="N57" s="49">
        <f>+F57+M57</f>
        <v>350000000</v>
      </c>
      <c r="O57" s="28"/>
      <c r="P57" s="29" t="s">
        <v>44</v>
      </c>
      <c r="Q57" s="53">
        <v>9100</v>
      </c>
    </row>
    <row r="58" spans="1:19" ht="30" x14ac:dyDescent="0.2">
      <c r="B58" s="39" t="s">
        <v>45</v>
      </c>
      <c r="C58" s="26">
        <v>0</v>
      </c>
      <c r="D58" s="26">
        <v>0</v>
      </c>
      <c r="E58" s="26">
        <v>0</v>
      </c>
      <c r="F58" s="46">
        <f>+C58+D58+E58</f>
        <v>0</v>
      </c>
      <c r="G58" s="26">
        <v>0</v>
      </c>
      <c r="H58" s="26"/>
      <c r="I58" s="26">
        <v>0</v>
      </c>
      <c r="J58" s="26"/>
      <c r="K58" s="26">
        <v>0</v>
      </c>
      <c r="L58" s="26"/>
      <c r="M58" s="26">
        <f>+G58+I58+K58</f>
        <v>0</v>
      </c>
      <c r="N58" s="49">
        <f>+F58+M58</f>
        <v>0</v>
      </c>
      <c r="O58" s="28"/>
      <c r="P58" s="29"/>
      <c r="Q58" s="30"/>
    </row>
    <row r="59" spans="1:19" ht="45" x14ac:dyDescent="0.2">
      <c r="B59" s="39" t="s">
        <v>46</v>
      </c>
      <c r="C59" s="26">
        <v>150000000</v>
      </c>
      <c r="D59" s="26">
        <v>0</v>
      </c>
      <c r="E59" s="26">
        <v>0</v>
      </c>
      <c r="F59" s="46">
        <f>+C59+D59+E59</f>
        <v>150000000</v>
      </c>
      <c r="G59" s="26">
        <v>0</v>
      </c>
      <c r="H59" s="26"/>
      <c r="I59" s="26">
        <v>0</v>
      </c>
      <c r="J59" s="26"/>
      <c r="K59" s="26">
        <v>0</v>
      </c>
      <c r="L59" s="26"/>
      <c r="M59" s="26">
        <f>+G59+I59+K59</f>
        <v>0</v>
      </c>
      <c r="N59" s="49">
        <f>+F59+M59</f>
        <v>150000000</v>
      </c>
      <c r="O59" s="28"/>
      <c r="P59" s="29"/>
      <c r="Q59" s="30"/>
    </row>
    <row r="60" spans="1:19" ht="15" x14ac:dyDescent="0.2">
      <c r="B60" s="39" t="s">
        <v>47</v>
      </c>
      <c r="C60" s="26">
        <v>0</v>
      </c>
      <c r="D60" s="26">
        <v>0</v>
      </c>
      <c r="E60" s="26">
        <v>0</v>
      </c>
      <c r="F60" s="46">
        <f>+C60+D60+E60</f>
        <v>0</v>
      </c>
      <c r="G60" s="26">
        <v>0</v>
      </c>
      <c r="H60" s="26"/>
      <c r="I60" s="26">
        <v>0</v>
      </c>
      <c r="J60" s="26"/>
      <c r="K60" s="26">
        <v>0</v>
      </c>
      <c r="L60" s="26"/>
      <c r="M60" s="26">
        <f>+G60+I60+K60</f>
        <v>0</v>
      </c>
      <c r="N60" s="49">
        <f>+F60+M60</f>
        <v>0</v>
      </c>
      <c r="O60" s="28"/>
      <c r="P60" s="29"/>
      <c r="Q60" s="30"/>
    </row>
    <row r="61" spans="1:19" ht="15.75" x14ac:dyDescent="0.2">
      <c r="B61" s="31" t="s">
        <v>6</v>
      </c>
      <c r="C61" s="32">
        <f>SUM(C57:C60)</f>
        <v>500000000</v>
      </c>
      <c r="D61" s="32">
        <f>SUM(D57:D60)</f>
        <v>0</v>
      </c>
      <c r="E61" s="32">
        <f>SUM(E57:E60)</f>
        <v>0</v>
      </c>
      <c r="F61" s="32">
        <f>SUM(F57:F60)</f>
        <v>500000000</v>
      </c>
      <c r="G61" s="32">
        <f>SUM(G57:G60)</f>
        <v>0</v>
      </c>
      <c r="I61" s="32">
        <f>SUM(I57:I60)</f>
        <v>0</v>
      </c>
      <c r="K61" s="32">
        <f>SUM(K57:K60)</f>
        <v>0</v>
      </c>
      <c r="M61" s="50">
        <f>SUM(M57:M60)</f>
        <v>0</v>
      </c>
      <c r="N61" s="50">
        <f>SUM(N57:N60)</f>
        <v>500000000</v>
      </c>
      <c r="O61" s="33"/>
      <c r="Q61" s="48">
        <f>SUM(Q57:Q60)</f>
        <v>9100</v>
      </c>
    </row>
    <row r="63" spans="1:19" ht="15.75" x14ac:dyDescent="0.2">
      <c r="B63" s="31" t="s">
        <v>12</v>
      </c>
      <c r="C63" s="34">
        <f>F61</f>
        <v>500000000</v>
      </c>
      <c r="D63" s="40"/>
    </row>
    <row r="64" spans="1:19" ht="15.75" x14ac:dyDescent="0.2">
      <c r="B64" s="31" t="s">
        <v>7</v>
      </c>
      <c r="C64" s="34">
        <f>+M61</f>
        <v>0</v>
      </c>
      <c r="D64" s="40"/>
    </row>
    <row r="65" spans="1:19" ht="15.75" x14ac:dyDescent="0.25">
      <c r="B65" s="31" t="s">
        <v>3</v>
      </c>
      <c r="C65" s="36">
        <f>+C63+C64</f>
        <v>500000000</v>
      </c>
      <c r="D65" s="41"/>
    </row>
    <row r="67" spans="1:19" s="35" customFormat="1" x14ac:dyDescent="0.2">
      <c r="A67" s="43"/>
      <c r="B67" s="43"/>
      <c r="C67" s="43"/>
      <c r="D67" s="43"/>
      <c r="E67" s="43"/>
      <c r="F67" s="43"/>
      <c r="G67" s="43"/>
      <c r="H67" s="43"/>
      <c r="I67" s="43"/>
      <c r="J67" s="43"/>
      <c r="K67" s="43"/>
      <c r="L67" s="43"/>
      <c r="M67" s="43"/>
      <c r="N67" s="43"/>
      <c r="O67" s="44"/>
      <c r="P67" s="43"/>
      <c r="Q67" s="43"/>
      <c r="S67" s="18"/>
    </row>
    <row r="69" spans="1:19" ht="29.25" customHeight="1" x14ac:dyDescent="0.2">
      <c r="B69" s="55" t="s">
        <v>56</v>
      </c>
      <c r="C69" s="175" t="s">
        <v>57</v>
      </c>
      <c r="D69" s="176"/>
      <c r="E69" s="176"/>
      <c r="F69" s="176"/>
      <c r="G69" s="176"/>
      <c r="H69" s="176"/>
      <c r="I69" s="176"/>
      <c r="J69" s="176"/>
      <c r="K69" s="176"/>
      <c r="L69" s="176"/>
      <c r="M69" s="176"/>
      <c r="N69" s="177"/>
      <c r="O69" s="17"/>
      <c r="R69" s="17"/>
    </row>
    <row r="70" spans="1:19" ht="15" customHeight="1" x14ac:dyDescent="0.2">
      <c r="B70" s="21"/>
      <c r="C70" s="22"/>
      <c r="D70" s="22"/>
      <c r="E70" s="22"/>
      <c r="F70" s="22"/>
      <c r="G70" s="22"/>
      <c r="H70" s="22"/>
      <c r="I70" s="22"/>
      <c r="J70" s="22"/>
      <c r="K70" s="22"/>
      <c r="L70" s="22"/>
      <c r="M70" s="22"/>
      <c r="N70" s="22"/>
      <c r="O70" s="22"/>
      <c r="R70" s="22"/>
    </row>
    <row r="71" spans="1:19" ht="16.5" customHeight="1" x14ac:dyDescent="0.2">
      <c r="B71" s="170" t="s">
        <v>0</v>
      </c>
      <c r="C71" s="171" t="s">
        <v>13</v>
      </c>
      <c r="D71" s="172"/>
      <c r="E71" s="172"/>
      <c r="F71" s="173"/>
      <c r="G71" s="171" t="s">
        <v>2</v>
      </c>
      <c r="H71" s="172"/>
      <c r="I71" s="172"/>
      <c r="J71" s="172"/>
      <c r="K71" s="172"/>
      <c r="L71" s="172"/>
      <c r="M71" s="173"/>
      <c r="N71" s="174" t="s">
        <v>3</v>
      </c>
      <c r="O71" s="24"/>
      <c r="P71" s="168" t="s">
        <v>11</v>
      </c>
      <c r="Q71" s="168"/>
      <c r="R71" s="24"/>
    </row>
    <row r="72" spans="1:19" ht="31.5" customHeight="1" x14ac:dyDescent="0.2">
      <c r="B72" s="170"/>
      <c r="C72" s="38" t="s">
        <v>9</v>
      </c>
      <c r="D72" s="38" t="s">
        <v>10</v>
      </c>
      <c r="E72" s="38" t="s">
        <v>1</v>
      </c>
      <c r="F72" s="38" t="s">
        <v>16</v>
      </c>
      <c r="G72" s="38" t="s">
        <v>14</v>
      </c>
      <c r="H72" s="42" t="s">
        <v>15</v>
      </c>
      <c r="I72" s="38" t="s">
        <v>18</v>
      </c>
      <c r="J72" s="42" t="s">
        <v>17</v>
      </c>
      <c r="K72" s="38" t="s">
        <v>19</v>
      </c>
      <c r="L72" s="42" t="s">
        <v>20</v>
      </c>
      <c r="M72" s="38" t="s">
        <v>4</v>
      </c>
      <c r="N72" s="174"/>
      <c r="O72" s="24"/>
      <c r="P72" s="54" t="s">
        <v>26</v>
      </c>
      <c r="Q72" s="54" t="s">
        <v>5</v>
      </c>
      <c r="R72" s="24"/>
    </row>
    <row r="73" spans="1:19" ht="30" x14ac:dyDescent="0.2">
      <c r="B73" s="39" t="s">
        <v>58</v>
      </c>
      <c r="C73" s="26">
        <v>0</v>
      </c>
      <c r="D73" s="26">
        <v>0</v>
      </c>
      <c r="E73" s="26">
        <v>0</v>
      </c>
      <c r="F73" s="46">
        <f>+C73+D73+E73</f>
        <v>0</v>
      </c>
      <c r="G73" s="26">
        <v>0</v>
      </c>
      <c r="H73" s="26"/>
      <c r="I73" s="26">
        <v>0</v>
      </c>
      <c r="J73" s="26"/>
      <c r="K73" s="26">
        <v>0</v>
      </c>
      <c r="L73" s="26"/>
      <c r="M73" s="26">
        <f>+G73+I73+K73</f>
        <v>0</v>
      </c>
      <c r="N73" s="49">
        <f>+F73+M73</f>
        <v>0</v>
      </c>
      <c r="O73" s="28"/>
      <c r="P73" s="29"/>
      <c r="Q73" s="30"/>
      <c r="R73" s="28"/>
    </row>
    <row r="74" spans="1:19" ht="28.5" x14ac:dyDescent="0.2">
      <c r="B74" s="39" t="s">
        <v>59</v>
      </c>
      <c r="C74" s="26">
        <v>0</v>
      </c>
      <c r="D74" s="26">
        <v>0</v>
      </c>
      <c r="E74" s="26">
        <v>0</v>
      </c>
      <c r="F74" s="46">
        <f t="shared" ref="F74:F84" si="3">+C74+D74+E74</f>
        <v>0</v>
      </c>
      <c r="G74" s="26">
        <v>0</v>
      </c>
      <c r="H74" s="26"/>
      <c r="I74" s="26">
        <v>0</v>
      </c>
      <c r="J74" s="26"/>
      <c r="K74" s="47">
        <v>24000000000</v>
      </c>
      <c r="L74" s="56" t="s">
        <v>60</v>
      </c>
      <c r="M74" s="26">
        <f t="shared" ref="M74:M79" si="4">+G74+I74+K74</f>
        <v>24000000000</v>
      </c>
      <c r="N74" s="49">
        <f t="shared" ref="N74:N84" si="5">+F74+M74</f>
        <v>24000000000</v>
      </c>
      <c r="O74" s="28"/>
      <c r="P74" s="29"/>
      <c r="Q74" s="30"/>
      <c r="R74" s="28"/>
    </row>
    <row r="75" spans="1:19" ht="30" x14ac:dyDescent="0.2">
      <c r="B75" s="39" t="s">
        <v>61</v>
      </c>
      <c r="C75" s="26">
        <v>50000000000</v>
      </c>
      <c r="D75" s="26">
        <v>0</v>
      </c>
      <c r="E75" s="26">
        <v>0</v>
      </c>
      <c r="F75" s="46">
        <f t="shared" si="3"/>
        <v>50000000000</v>
      </c>
      <c r="G75" s="26">
        <v>0</v>
      </c>
      <c r="H75" s="26"/>
      <c r="I75" s="26">
        <v>0</v>
      </c>
      <c r="J75" s="26"/>
      <c r="K75" s="26">
        <v>0</v>
      </c>
      <c r="L75" s="26"/>
      <c r="M75" s="26">
        <f t="shared" si="4"/>
        <v>0</v>
      </c>
      <c r="N75" s="49">
        <f t="shared" si="5"/>
        <v>50000000000</v>
      </c>
      <c r="O75" s="28"/>
      <c r="P75" s="29" t="s">
        <v>62</v>
      </c>
      <c r="Q75" s="30">
        <v>90</v>
      </c>
      <c r="R75" s="28"/>
    </row>
    <row r="76" spans="1:19" ht="30" x14ac:dyDescent="0.2">
      <c r="B76" s="39" t="s">
        <v>63</v>
      </c>
      <c r="C76" s="26">
        <v>45755000000</v>
      </c>
      <c r="D76" s="26">
        <v>0</v>
      </c>
      <c r="E76" s="26">
        <v>0</v>
      </c>
      <c r="F76" s="46">
        <f t="shared" si="3"/>
        <v>45755000000</v>
      </c>
      <c r="G76" s="26">
        <v>0</v>
      </c>
      <c r="H76" s="26"/>
      <c r="I76" s="26">
        <v>0</v>
      </c>
      <c r="J76" s="26"/>
      <c r="K76" s="26">
        <v>0</v>
      </c>
      <c r="L76" s="26"/>
      <c r="M76" s="26">
        <f t="shared" si="4"/>
        <v>0</v>
      </c>
      <c r="N76" s="49">
        <f t="shared" si="5"/>
        <v>45755000000</v>
      </c>
      <c r="O76" s="28"/>
      <c r="P76" s="29" t="s">
        <v>62</v>
      </c>
      <c r="Q76" s="30">
        <v>120</v>
      </c>
      <c r="R76" s="28"/>
    </row>
    <row r="77" spans="1:19" ht="30" x14ac:dyDescent="0.2">
      <c r="B77" s="39" t="s">
        <v>64</v>
      </c>
      <c r="C77" s="26">
        <v>0</v>
      </c>
      <c r="D77" s="26">
        <v>0</v>
      </c>
      <c r="E77" s="26">
        <v>0</v>
      </c>
      <c r="F77" s="46">
        <f t="shared" si="3"/>
        <v>0</v>
      </c>
      <c r="G77" s="26">
        <v>2529484707</v>
      </c>
      <c r="H77" s="26" t="s">
        <v>65</v>
      </c>
      <c r="I77" s="26">
        <v>0</v>
      </c>
      <c r="J77" s="26"/>
      <c r="K77" s="26">
        <v>0</v>
      </c>
      <c r="L77" s="26"/>
      <c r="M77" s="26">
        <f t="shared" si="4"/>
        <v>2529484707</v>
      </c>
      <c r="N77" s="49">
        <f t="shared" si="5"/>
        <v>2529484707</v>
      </c>
      <c r="O77" s="28"/>
      <c r="P77" s="29" t="s">
        <v>62</v>
      </c>
      <c r="Q77" s="30">
        <v>8</v>
      </c>
      <c r="R77" s="28"/>
    </row>
    <row r="78" spans="1:19" ht="30" x14ac:dyDescent="0.2">
      <c r="B78" s="39" t="s">
        <v>66</v>
      </c>
      <c r="C78" s="26">
        <v>0</v>
      </c>
      <c r="D78" s="26">
        <v>0</v>
      </c>
      <c r="E78" s="26">
        <v>0</v>
      </c>
      <c r="F78" s="46">
        <f t="shared" si="3"/>
        <v>0</v>
      </c>
      <c r="G78" s="47">
        <v>38246000000</v>
      </c>
      <c r="H78" s="47" t="s">
        <v>67</v>
      </c>
      <c r="I78" s="26">
        <v>0</v>
      </c>
      <c r="J78" s="26"/>
      <c r="K78" s="26">
        <v>0</v>
      </c>
      <c r="L78" s="26"/>
      <c r="M78" s="26">
        <f t="shared" si="4"/>
        <v>38246000000</v>
      </c>
      <c r="N78" s="49">
        <f t="shared" si="5"/>
        <v>38246000000</v>
      </c>
      <c r="O78" s="28"/>
      <c r="P78" s="29" t="s">
        <v>62</v>
      </c>
      <c r="Q78" s="30">
        <v>50</v>
      </c>
      <c r="R78" s="28"/>
    </row>
    <row r="79" spans="1:19" ht="30" x14ac:dyDescent="0.2">
      <c r="B79" s="39" t="s">
        <v>68</v>
      </c>
      <c r="C79" s="47">
        <v>350000000</v>
      </c>
      <c r="D79" s="26">
        <v>0</v>
      </c>
      <c r="E79" s="26">
        <v>0</v>
      </c>
      <c r="F79" s="46">
        <f t="shared" si="3"/>
        <v>350000000</v>
      </c>
      <c r="G79" s="26">
        <v>0</v>
      </c>
      <c r="H79" s="26"/>
      <c r="I79" s="26">
        <v>0</v>
      </c>
      <c r="J79" s="26"/>
      <c r="K79" s="26">
        <v>0</v>
      </c>
      <c r="L79" s="26"/>
      <c r="M79" s="26">
        <f t="shared" si="4"/>
        <v>0</v>
      </c>
      <c r="N79" s="49">
        <f t="shared" si="5"/>
        <v>350000000</v>
      </c>
      <c r="O79" s="28"/>
      <c r="P79" s="29"/>
      <c r="Q79" s="30"/>
      <c r="R79" s="28"/>
    </row>
    <row r="80" spans="1:19" ht="30" x14ac:dyDescent="0.2">
      <c r="B80" s="39" t="s">
        <v>69</v>
      </c>
      <c r="C80" s="26">
        <v>0</v>
      </c>
      <c r="D80" s="26">
        <v>0</v>
      </c>
      <c r="E80" s="26">
        <v>0</v>
      </c>
      <c r="F80" s="46">
        <f t="shared" si="3"/>
        <v>0</v>
      </c>
      <c r="G80" s="26">
        <v>0</v>
      </c>
      <c r="H80" s="26"/>
      <c r="I80" s="26">
        <v>0</v>
      </c>
      <c r="J80" s="26"/>
      <c r="K80" s="47">
        <v>10000000000</v>
      </c>
      <c r="L80" s="47" t="s">
        <v>30</v>
      </c>
      <c r="M80" s="26">
        <f>+G80+I80+K80</f>
        <v>10000000000</v>
      </c>
      <c r="N80" s="49">
        <f t="shared" si="5"/>
        <v>10000000000</v>
      </c>
      <c r="O80" s="28"/>
      <c r="P80" s="29" t="s">
        <v>62</v>
      </c>
      <c r="Q80" s="30">
        <v>10</v>
      </c>
      <c r="R80" s="28"/>
    </row>
    <row r="81" spans="2:18" ht="30" x14ac:dyDescent="0.2">
      <c r="B81" s="39" t="s">
        <v>70</v>
      </c>
      <c r="C81" s="26">
        <v>0</v>
      </c>
      <c r="D81" s="26">
        <v>0</v>
      </c>
      <c r="E81" s="26">
        <v>0</v>
      </c>
      <c r="F81" s="46">
        <f>+C81+D81+E81</f>
        <v>0</v>
      </c>
      <c r="G81" s="26">
        <v>0</v>
      </c>
      <c r="H81" s="26"/>
      <c r="I81" s="26">
        <v>0</v>
      </c>
      <c r="J81" s="26"/>
      <c r="K81" s="47">
        <v>10000000000</v>
      </c>
      <c r="L81" s="47" t="s">
        <v>30</v>
      </c>
      <c r="M81" s="26">
        <f>+G81+I81+K81</f>
        <v>10000000000</v>
      </c>
      <c r="N81" s="49">
        <f>+F81+M81</f>
        <v>10000000000</v>
      </c>
      <c r="O81" s="28"/>
      <c r="P81" s="29" t="s">
        <v>62</v>
      </c>
      <c r="Q81" s="30">
        <v>10</v>
      </c>
      <c r="R81" s="28"/>
    </row>
    <row r="82" spans="2:18" ht="30" x14ac:dyDescent="0.2">
      <c r="B82" s="39" t="s">
        <v>71</v>
      </c>
      <c r="C82" s="47">
        <v>3520000000</v>
      </c>
      <c r="D82" s="26">
        <v>0</v>
      </c>
      <c r="E82" s="26">
        <v>0</v>
      </c>
      <c r="F82" s="46">
        <f>+C82+D82+E82</f>
        <v>3520000000</v>
      </c>
      <c r="G82" s="26">
        <v>0</v>
      </c>
      <c r="H82" s="26"/>
      <c r="I82" s="26">
        <v>0</v>
      </c>
      <c r="J82" s="26"/>
      <c r="K82" s="26">
        <v>0</v>
      </c>
      <c r="L82" s="26"/>
      <c r="M82" s="26">
        <f>+G82+I82+K82</f>
        <v>0</v>
      </c>
      <c r="N82" s="49">
        <f>+F82+M82</f>
        <v>3520000000</v>
      </c>
      <c r="O82" s="28"/>
      <c r="P82" s="29"/>
      <c r="Q82" s="30"/>
      <c r="R82" s="28"/>
    </row>
    <row r="83" spans="2:18" ht="45" x14ac:dyDescent="0.2">
      <c r="B83" s="39" t="s">
        <v>72</v>
      </c>
      <c r="C83" s="47">
        <v>25000000</v>
      </c>
      <c r="D83" s="26">
        <v>0</v>
      </c>
      <c r="E83" s="26">
        <v>0</v>
      </c>
      <c r="F83" s="46">
        <f t="shared" si="3"/>
        <v>25000000</v>
      </c>
      <c r="G83" s="26">
        <v>0</v>
      </c>
      <c r="H83" s="26"/>
      <c r="I83" s="26">
        <v>0</v>
      </c>
      <c r="J83" s="26"/>
      <c r="K83" s="26">
        <v>0</v>
      </c>
      <c r="L83" s="26"/>
      <c r="M83" s="26">
        <f>+G83+I83+K83</f>
        <v>0</v>
      </c>
      <c r="N83" s="49">
        <f t="shared" si="5"/>
        <v>25000000</v>
      </c>
      <c r="O83" s="28"/>
      <c r="P83" s="29"/>
      <c r="Q83" s="30"/>
      <c r="R83" s="28"/>
    </row>
    <row r="84" spans="2:18" ht="30" x14ac:dyDescent="0.2">
      <c r="B84" s="39" t="s">
        <v>73</v>
      </c>
      <c r="C84" s="26">
        <v>0</v>
      </c>
      <c r="D84" s="26">
        <v>0</v>
      </c>
      <c r="E84" s="26">
        <v>0</v>
      </c>
      <c r="F84" s="46">
        <f t="shared" si="3"/>
        <v>0</v>
      </c>
      <c r="G84" s="26">
        <v>0</v>
      </c>
      <c r="H84" s="26"/>
      <c r="I84" s="26">
        <v>0</v>
      </c>
      <c r="J84" s="26"/>
      <c r="K84" s="26">
        <v>0</v>
      </c>
      <c r="L84" s="26"/>
      <c r="M84" s="26">
        <f>+G84+I84+K84</f>
        <v>0</v>
      </c>
      <c r="N84" s="49">
        <f t="shared" si="5"/>
        <v>0</v>
      </c>
      <c r="O84" s="28"/>
      <c r="P84" s="29"/>
      <c r="Q84" s="30"/>
      <c r="R84" s="28"/>
    </row>
    <row r="85" spans="2:18" ht="15.75" x14ac:dyDescent="0.2">
      <c r="B85" s="31" t="s">
        <v>6</v>
      </c>
      <c r="C85" s="32">
        <f>SUM(C73:C84)</f>
        <v>99650000000</v>
      </c>
      <c r="D85" s="32">
        <f>SUM(D73:D84)</f>
        <v>0</v>
      </c>
      <c r="E85" s="32">
        <f>SUM(E73:E84)</f>
        <v>0</v>
      </c>
      <c r="F85" s="32">
        <f>SUM(F73:F84)</f>
        <v>99650000000</v>
      </c>
      <c r="G85" s="32">
        <f>SUM(G73:G84)</f>
        <v>40775484707</v>
      </c>
      <c r="I85" s="32">
        <f>SUM(I73:I84)</f>
        <v>0</v>
      </c>
      <c r="K85" s="32">
        <f>SUM(K73:K84)</f>
        <v>44000000000</v>
      </c>
      <c r="M85" s="32">
        <f>SUM(M73:M84)</f>
        <v>84775484707</v>
      </c>
      <c r="N85" s="32">
        <f>SUM(N73:N84)</f>
        <v>184425484707</v>
      </c>
      <c r="O85" s="33"/>
      <c r="Q85" s="48">
        <f>SUM(Q73:Q84)</f>
        <v>288</v>
      </c>
      <c r="R85" s="33"/>
    </row>
    <row r="87" spans="2:18" ht="15.75" x14ac:dyDescent="0.2">
      <c r="B87" s="31" t="s">
        <v>12</v>
      </c>
      <c r="C87" s="34">
        <f>F85</f>
        <v>99650000000</v>
      </c>
      <c r="D87" s="40"/>
    </row>
    <row r="88" spans="2:18" ht="15.75" x14ac:dyDescent="0.2">
      <c r="B88" s="31" t="s">
        <v>7</v>
      </c>
      <c r="C88" s="34">
        <f>+M85</f>
        <v>84775484707</v>
      </c>
      <c r="D88" s="40"/>
    </row>
    <row r="89" spans="2:18" ht="15.75" x14ac:dyDescent="0.25">
      <c r="B89" s="31" t="s">
        <v>3</v>
      </c>
      <c r="C89" s="36">
        <f>+C87+C88</f>
        <v>184425484707</v>
      </c>
      <c r="D89" s="41"/>
    </row>
  </sheetData>
  <mergeCells count="32">
    <mergeCell ref="G55:M55"/>
    <mergeCell ref="N55:N56"/>
    <mergeCell ref="G41:G44"/>
    <mergeCell ref="P6:Q6"/>
    <mergeCell ref="C22:N22"/>
    <mergeCell ref="B24:B25"/>
    <mergeCell ref="C24:F24"/>
    <mergeCell ref="G24:M24"/>
    <mergeCell ref="N24:N25"/>
    <mergeCell ref="P24:Q24"/>
    <mergeCell ref="C2:N2"/>
    <mergeCell ref="C4:N4"/>
    <mergeCell ref="B6:B7"/>
    <mergeCell ref="C6:F6"/>
    <mergeCell ref="G6:M6"/>
    <mergeCell ref="N6:N7"/>
    <mergeCell ref="P71:Q71"/>
    <mergeCell ref="C37:N37"/>
    <mergeCell ref="B39:B40"/>
    <mergeCell ref="C39:F39"/>
    <mergeCell ref="G39:M39"/>
    <mergeCell ref="N39:N40"/>
    <mergeCell ref="P39:Q39"/>
    <mergeCell ref="C69:N69"/>
    <mergeCell ref="B71:B72"/>
    <mergeCell ref="C71:F71"/>
    <mergeCell ref="G71:M71"/>
    <mergeCell ref="N71:N72"/>
    <mergeCell ref="P55:Q55"/>
    <mergeCell ref="C53:N53"/>
    <mergeCell ref="B55:B56"/>
    <mergeCell ref="C55:F5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R96"/>
  <sheetViews>
    <sheetView topLeftCell="A59" workbookViewId="0">
      <pane xSplit="2" topLeftCell="L1" activePane="topRight" state="frozen"/>
      <selection pane="topRight" activeCell="P69" sqref="P69"/>
    </sheetView>
  </sheetViews>
  <sheetFormatPr baseColWidth="10" defaultColWidth="11.42578125" defaultRowHeight="14.25" x14ac:dyDescent="0.2"/>
  <cols>
    <col min="1" max="1" width="3.140625" style="18" customWidth="1"/>
    <col min="2" max="2" width="42.5703125" style="18" customWidth="1"/>
    <col min="3" max="7" width="20.7109375" style="18" customWidth="1"/>
    <col min="8" max="8" width="24.28515625" style="18" customWidth="1"/>
    <col min="9" max="13" width="20.7109375" style="18" customWidth="1"/>
    <col min="14" max="14" width="21.140625" style="18" customWidth="1"/>
    <col min="15" max="15" width="3.140625" style="35" customWidth="1"/>
    <col min="16" max="16" width="31.28515625" style="18" customWidth="1"/>
    <col min="17" max="17" width="16.28515625" style="18" customWidth="1"/>
    <col min="18" max="18" width="3.140625" style="35" customWidth="1"/>
    <col min="19" max="19" width="6.85546875" style="18" customWidth="1"/>
    <col min="20" max="16384" width="11.42578125" style="18"/>
  </cols>
  <sheetData>
    <row r="2" spans="2:18" ht="36" customHeight="1" x14ac:dyDescent="0.2">
      <c r="B2" s="55" t="s">
        <v>75</v>
      </c>
      <c r="C2" s="169" t="s">
        <v>74</v>
      </c>
      <c r="D2" s="169"/>
      <c r="E2" s="169"/>
      <c r="F2" s="169"/>
      <c r="G2" s="169"/>
      <c r="H2" s="169"/>
      <c r="I2" s="169"/>
      <c r="J2" s="169"/>
      <c r="K2" s="169"/>
      <c r="L2" s="169"/>
      <c r="M2" s="169"/>
      <c r="N2" s="169"/>
      <c r="O2" s="17"/>
      <c r="R2" s="17"/>
    </row>
    <row r="3" spans="2:18" x14ac:dyDescent="0.2">
      <c r="C3" s="19"/>
      <c r="D3" s="19"/>
      <c r="E3" s="19"/>
      <c r="F3" s="19"/>
      <c r="G3" s="19"/>
      <c r="H3" s="19"/>
      <c r="I3" s="19"/>
      <c r="J3" s="19"/>
      <c r="K3" s="19"/>
      <c r="L3" s="19"/>
      <c r="M3" s="19"/>
      <c r="N3" s="19"/>
      <c r="O3" s="20"/>
      <c r="R3" s="20"/>
    </row>
    <row r="4" spans="2:18" ht="29.25" customHeight="1" x14ac:dyDescent="0.2">
      <c r="B4" s="55" t="s">
        <v>76</v>
      </c>
      <c r="C4" s="169" t="s">
        <v>77</v>
      </c>
      <c r="D4" s="169"/>
      <c r="E4" s="169"/>
      <c r="F4" s="169"/>
      <c r="G4" s="169"/>
      <c r="H4" s="169"/>
      <c r="I4" s="169"/>
      <c r="J4" s="169"/>
      <c r="K4" s="169"/>
      <c r="L4" s="169"/>
      <c r="M4" s="169"/>
      <c r="N4" s="169"/>
      <c r="O4" s="17"/>
      <c r="R4" s="17"/>
    </row>
    <row r="5" spans="2:18" ht="15" customHeight="1" x14ac:dyDescent="0.2">
      <c r="B5" s="21"/>
      <c r="C5" s="22"/>
      <c r="D5" s="22"/>
      <c r="E5" s="22"/>
      <c r="F5" s="22"/>
      <c r="G5" s="22"/>
      <c r="H5" s="22"/>
      <c r="I5" s="22"/>
      <c r="J5" s="22"/>
      <c r="K5" s="22"/>
      <c r="L5" s="22"/>
      <c r="M5" s="22"/>
      <c r="N5" s="22"/>
      <c r="O5" s="22"/>
      <c r="R5" s="22"/>
    </row>
    <row r="6" spans="2:18" ht="16.5" customHeight="1" x14ac:dyDescent="0.2">
      <c r="B6" s="170" t="s">
        <v>0</v>
      </c>
      <c r="C6" s="171" t="s">
        <v>13</v>
      </c>
      <c r="D6" s="172"/>
      <c r="E6" s="172"/>
      <c r="F6" s="173"/>
      <c r="G6" s="171" t="s">
        <v>2</v>
      </c>
      <c r="H6" s="172"/>
      <c r="I6" s="172"/>
      <c r="J6" s="172"/>
      <c r="K6" s="172"/>
      <c r="L6" s="172"/>
      <c r="M6" s="173"/>
      <c r="N6" s="174" t="s">
        <v>3</v>
      </c>
      <c r="O6" s="24"/>
      <c r="P6" s="168" t="s">
        <v>11</v>
      </c>
      <c r="Q6" s="168"/>
      <c r="R6" s="24"/>
    </row>
    <row r="7" spans="2:18" ht="31.5" customHeight="1" x14ac:dyDescent="0.2">
      <c r="B7" s="170"/>
      <c r="C7" s="38" t="s">
        <v>9</v>
      </c>
      <c r="D7" s="38" t="s">
        <v>10</v>
      </c>
      <c r="E7" s="38" t="s">
        <v>1</v>
      </c>
      <c r="F7" s="38" t="s">
        <v>16</v>
      </c>
      <c r="G7" s="38" t="s">
        <v>14</v>
      </c>
      <c r="H7" s="42" t="s">
        <v>15</v>
      </c>
      <c r="I7" s="38" t="s">
        <v>18</v>
      </c>
      <c r="J7" s="42" t="s">
        <v>17</v>
      </c>
      <c r="K7" s="38" t="s">
        <v>19</v>
      </c>
      <c r="L7" s="42" t="s">
        <v>20</v>
      </c>
      <c r="M7" s="38" t="s">
        <v>4</v>
      </c>
      <c r="N7" s="174"/>
      <c r="O7" s="24"/>
      <c r="P7" s="54" t="s">
        <v>26</v>
      </c>
      <c r="Q7" s="54" t="s">
        <v>5</v>
      </c>
      <c r="R7" s="24"/>
    </row>
    <row r="8" spans="2:18" ht="30" x14ac:dyDescent="0.2">
      <c r="B8" s="39" t="s">
        <v>78</v>
      </c>
      <c r="C8" s="26">
        <v>0</v>
      </c>
      <c r="D8" s="26">
        <v>0</v>
      </c>
      <c r="E8" s="26">
        <v>0</v>
      </c>
      <c r="F8" s="46">
        <f>+C8+D8+E8</f>
        <v>0</v>
      </c>
      <c r="G8" s="26">
        <v>0</v>
      </c>
      <c r="H8" s="26"/>
      <c r="I8" s="26">
        <v>0</v>
      </c>
      <c r="J8" s="26"/>
      <c r="K8" s="26">
        <v>0</v>
      </c>
      <c r="L8" s="26"/>
      <c r="M8" s="26">
        <f>+G8+I8+K8</f>
        <v>0</v>
      </c>
      <c r="N8" s="49">
        <f>+F8+M8</f>
        <v>0</v>
      </c>
      <c r="O8" s="28"/>
      <c r="P8" s="29"/>
      <c r="Q8" s="30"/>
      <c r="R8" s="28"/>
    </row>
    <row r="9" spans="2:18" ht="30" x14ac:dyDescent="0.2">
      <c r="B9" s="39" t="s">
        <v>79</v>
      </c>
      <c r="C9" s="26">
        <v>0</v>
      </c>
      <c r="D9" s="26">
        <v>0</v>
      </c>
      <c r="E9" s="26">
        <v>0</v>
      </c>
      <c r="F9" s="46">
        <f>+C9+D9+E9</f>
        <v>0</v>
      </c>
      <c r="G9" s="26">
        <v>0</v>
      </c>
      <c r="H9" s="26"/>
      <c r="I9" s="26">
        <v>0</v>
      </c>
      <c r="J9" s="26"/>
      <c r="K9" s="26">
        <v>0</v>
      </c>
      <c r="L9" s="26"/>
      <c r="M9" s="26">
        <f>+G9+I9+K9</f>
        <v>0</v>
      </c>
      <c r="N9" s="49">
        <f>+F9+M9</f>
        <v>0</v>
      </c>
      <c r="O9" s="28"/>
      <c r="P9" s="29"/>
      <c r="Q9" s="30"/>
      <c r="R9" s="28"/>
    </row>
    <row r="10" spans="2:18" ht="78.75" x14ac:dyDescent="0.2">
      <c r="B10" s="39" t="s">
        <v>80</v>
      </c>
      <c r="C10" s="26">
        <v>0</v>
      </c>
      <c r="D10" s="26">
        <v>0</v>
      </c>
      <c r="E10" s="26">
        <v>0</v>
      </c>
      <c r="F10" s="46">
        <f>+C10+D10+E10</f>
        <v>0</v>
      </c>
      <c r="G10" s="47">
        <v>335000000</v>
      </c>
      <c r="H10" s="47"/>
      <c r="I10" s="26">
        <v>0</v>
      </c>
      <c r="J10" s="26"/>
      <c r="K10" s="26">
        <v>410413093</v>
      </c>
      <c r="L10" s="57" t="s">
        <v>82</v>
      </c>
      <c r="M10" s="26">
        <f>+G10+I10+K10</f>
        <v>745413093</v>
      </c>
      <c r="N10" s="49">
        <f>+F10+M10</f>
        <v>745413093</v>
      </c>
      <c r="O10" s="28"/>
      <c r="P10" s="29" t="s">
        <v>81</v>
      </c>
      <c r="Q10" s="30">
        <v>150</v>
      </c>
      <c r="R10" s="28"/>
    </row>
    <row r="11" spans="2:18" ht="42.75" x14ac:dyDescent="0.2">
      <c r="B11" s="39" t="s">
        <v>83</v>
      </c>
      <c r="C11" s="26">
        <v>0</v>
      </c>
      <c r="D11" s="26">
        <v>0</v>
      </c>
      <c r="E11" s="26">
        <v>0</v>
      </c>
      <c r="F11" s="46">
        <f>+C11+D11+E11</f>
        <v>0</v>
      </c>
      <c r="G11" s="26">
        <v>0</v>
      </c>
      <c r="H11" s="26"/>
      <c r="I11" s="26">
        <v>0</v>
      </c>
      <c r="J11" s="26"/>
      <c r="K11" s="26">
        <v>0</v>
      </c>
      <c r="L11" s="26"/>
      <c r="M11" s="26">
        <f>+G11+I11+K11</f>
        <v>0</v>
      </c>
      <c r="N11" s="49">
        <f>+F11+M11</f>
        <v>0</v>
      </c>
      <c r="O11" s="28"/>
      <c r="P11" s="29" t="s">
        <v>81</v>
      </c>
      <c r="Q11" s="30">
        <v>1000</v>
      </c>
      <c r="R11" s="28"/>
    </row>
    <row r="12" spans="2:18" ht="15.75" x14ac:dyDescent="0.2">
      <c r="B12" s="31" t="s">
        <v>6</v>
      </c>
      <c r="C12" s="32">
        <f>SUM(C8:C11)</f>
        <v>0</v>
      </c>
      <c r="D12" s="32">
        <f>SUM(D8:D11)</f>
        <v>0</v>
      </c>
      <c r="E12" s="32">
        <f>SUM(E8:E11)</f>
        <v>0</v>
      </c>
      <c r="F12" s="32">
        <f>SUM(F8:F11)</f>
        <v>0</v>
      </c>
      <c r="G12" s="32">
        <f>SUM(G8:G11)</f>
        <v>335000000</v>
      </c>
      <c r="I12" s="32">
        <f>SUM(I8:I11)</f>
        <v>0</v>
      </c>
      <c r="K12" s="32">
        <f>SUM(K8:K11)</f>
        <v>410413093</v>
      </c>
      <c r="M12" s="50">
        <f>SUM(M8:M11)</f>
        <v>745413093</v>
      </c>
      <c r="N12" s="50">
        <f>SUM(N8:N11)</f>
        <v>745413093</v>
      </c>
      <c r="O12" s="33"/>
      <c r="Q12" s="48">
        <f>SUM(Q8:Q11)</f>
        <v>1150</v>
      </c>
      <c r="R12" s="33"/>
    </row>
    <row r="14" spans="2:18" ht="15.75" x14ac:dyDescent="0.2">
      <c r="B14" s="31" t="s">
        <v>12</v>
      </c>
      <c r="C14" s="34">
        <f>F12</f>
        <v>0</v>
      </c>
      <c r="D14" s="40"/>
    </row>
    <row r="15" spans="2:18" ht="15.75" x14ac:dyDescent="0.2">
      <c r="B15" s="31" t="s">
        <v>7</v>
      </c>
      <c r="C15" s="34">
        <f>+M12</f>
        <v>745413093</v>
      </c>
      <c r="D15" s="40"/>
    </row>
    <row r="16" spans="2:18" ht="15.75" x14ac:dyDescent="0.25">
      <c r="B16" s="31" t="s">
        <v>3</v>
      </c>
      <c r="C16" s="36">
        <f>+C14+C15</f>
        <v>745413093</v>
      </c>
      <c r="D16" s="41"/>
    </row>
    <row r="18" spans="1:18" x14ac:dyDescent="0.2">
      <c r="A18" s="43"/>
      <c r="B18" s="43"/>
      <c r="C18" s="43"/>
      <c r="D18" s="43"/>
      <c r="E18" s="43"/>
      <c r="F18" s="43"/>
      <c r="G18" s="43"/>
      <c r="H18" s="43"/>
      <c r="I18" s="43"/>
      <c r="J18" s="43"/>
      <c r="K18" s="43"/>
      <c r="L18" s="43"/>
      <c r="M18" s="43"/>
      <c r="N18" s="43"/>
      <c r="O18" s="44"/>
      <c r="P18" s="43"/>
      <c r="Q18" s="43"/>
    </row>
    <row r="20" spans="1:18" ht="29.25" customHeight="1" x14ac:dyDescent="0.2">
      <c r="B20" s="55" t="s">
        <v>84</v>
      </c>
      <c r="C20" s="169" t="s">
        <v>85</v>
      </c>
      <c r="D20" s="169"/>
      <c r="E20" s="169"/>
      <c r="F20" s="169"/>
      <c r="G20" s="169"/>
      <c r="H20" s="169"/>
      <c r="I20" s="169"/>
      <c r="J20" s="169"/>
      <c r="K20" s="169"/>
      <c r="L20" s="169"/>
      <c r="M20" s="169"/>
      <c r="N20" s="169"/>
      <c r="O20" s="17"/>
      <c r="R20" s="17"/>
    </row>
    <row r="21" spans="1:18" ht="15" customHeight="1" x14ac:dyDescent="0.2">
      <c r="B21" s="21"/>
      <c r="C21" s="22"/>
      <c r="D21" s="22"/>
      <c r="E21" s="22"/>
      <c r="F21" s="22"/>
      <c r="G21" s="22"/>
      <c r="H21" s="22"/>
      <c r="I21" s="22"/>
      <c r="J21" s="22"/>
      <c r="K21" s="22"/>
      <c r="L21" s="22"/>
      <c r="M21" s="22"/>
      <c r="N21" s="22"/>
      <c r="O21" s="22"/>
      <c r="R21" s="22"/>
    </row>
    <row r="22" spans="1:18" ht="16.5" customHeight="1" x14ac:dyDescent="0.2">
      <c r="B22" s="170" t="s">
        <v>0</v>
      </c>
      <c r="C22" s="171" t="s">
        <v>13</v>
      </c>
      <c r="D22" s="172"/>
      <c r="E22" s="172"/>
      <c r="F22" s="173"/>
      <c r="G22" s="171" t="s">
        <v>2</v>
      </c>
      <c r="H22" s="172"/>
      <c r="I22" s="172"/>
      <c r="J22" s="172"/>
      <c r="K22" s="172"/>
      <c r="L22" s="172"/>
      <c r="M22" s="173"/>
      <c r="N22" s="174" t="s">
        <v>3</v>
      </c>
      <c r="O22" s="24"/>
      <c r="P22" s="168" t="s">
        <v>11</v>
      </c>
      <c r="Q22" s="168"/>
      <c r="R22" s="24"/>
    </row>
    <row r="23" spans="1:18" ht="31.5" customHeight="1" x14ac:dyDescent="0.2">
      <c r="B23" s="170"/>
      <c r="C23" s="38" t="s">
        <v>9</v>
      </c>
      <c r="D23" s="38" t="s">
        <v>10</v>
      </c>
      <c r="E23" s="38" t="s">
        <v>1</v>
      </c>
      <c r="F23" s="38" t="s">
        <v>16</v>
      </c>
      <c r="G23" s="38" t="s">
        <v>14</v>
      </c>
      <c r="H23" s="42" t="s">
        <v>15</v>
      </c>
      <c r="I23" s="38" t="s">
        <v>18</v>
      </c>
      <c r="J23" s="42" t="s">
        <v>17</v>
      </c>
      <c r="K23" s="38" t="s">
        <v>19</v>
      </c>
      <c r="L23" s="42" t="s">
        <v>20</v>
      </c>
      <c r="M23" s="38" t="s">
        <v>4</v>
      </c>
      <c r="N23" s="174"/>
      <c r="O23" s="24"/>
      <c r="P23" s="54" t="s">
        <v>26</v>
      </c>
      <c r="Q23" s="54" t="s">
        <v>5</v>
      </c>
      <c r="R23" s="24"/>
    </row>
    <row r="24" spans="1:18" ht="45" x14ac:dyDescent="0.2">
      <c r="B24" s="39" t="s">
        <v>86</v>
      </c>
      <c r="C24" s="26">
        <v>0</v>
      </c>
      <c r="D24" s="26">
        <v>0</v>
      </c>
      <c r="E24" s="26">
        <v>0</v>
      </c>
      <c r="F24" s="46">
        <f>+C24+D24+E24</f>
        <v>0</v>
      </c>
      <c r="G24" s="26">
        <v>0</v>
      </c>
      <c r="H24" s="26"/>
      <c r="I24" s="26">
        <v>0</v>
      </c>
      <c r="J24" s="26"/>
      <c r="K24" s="26">
        <v>0</v>
      </c>
      <c r="L24" s="26"/>
      <c r="M24" s="26">
        <f>+G24+I24+K24</f>
        <v>0</v>
      </c>
      <c r="N24" s="49">
        <f>+F24+M24</f>
        <v>0</v>
      </c>
      <c r="O24" s="28"/>
      <c r="P24" s="29" t="s">
        <v>81</v>
      </c>
      <c r="Q24" s="30">
        <v>150</v>
      </c>
      <c r="R24" s="28"/>
    </row>
    <row r="25" spans="1:18" ht="60" x14ac:dyDescent="0.2">
      <c r="B25" s="39" t="s">
        <v>87</v>
      </c>
      <c r="C25" s="26">
        <v>0</v>
      </c>
      <c r="D25" s="26">
        <v>0</v>
      </c>
      <c r="E25" s="26">
        <v>0</v>
      </c>
      <c r="F25" s="46">
        <f>+C25+D25+E25</f>
        <v>0</v>
      </c>
      <c r="G25" s="26">
        <v>0</v>
      </c>
      <c r="H25" s="26"/>
      <c r="I25" s="26">
        <v>0</v>
      </c>
      <c r="J25" s="26"/>
      <c r="K25" s="26">
        <v>0</v>
      </c>
      <c r="L25" s="26"/>
      <c r="M25" s="26">
        <f>+G25+I25+K25</f>
        <v>0</v>
      </c>
      <c r="N25" s="49">
        <f>+F25+M25</f>
        <v>0</v>
      </c>
      <c r="O25" s="28"/>
      <c r="P25" s="29" t="s">
        <v>81</v>
      </c>
      <c r="Q25" s="30">
        <v>110</v>
      </c>
      <c r="R25" s="28"/>
    </row>
    <row r="26" spans="1:18" ht="45" x14ac:dyDescent="0.2">
      <c r="B26" s="39" t="s">
        <v>88</v>
      </c>
      <c r="C26" s="26">
        <v>0</v>
      </c>
      <c r="D26" s="26">
        <v>0</v>
      </c>
      <c r="E26" s="26">
        <v>0</v>
      </c>
      <c r="F26" s="46">
        <f>+C26+D26+E26</f>
        <v>0</v>
      </c>
      <c r="G26" s="26">
        <v>0</v>
      </c>
      <c r="H26" s="26"/>
      <c r="I26" s="26">
        <v>0</v>
      </c>
      <c r="J26" s="26"/>
      <c r="K26" s="26">
        <v>0</v>
      </c>
      <c r="L26" s="26"/>
      <c r="M26" s="26">
        <f>+G26+I26+K26</f>
        <v>0</v>
      </c>
      <c r="N26" s="49">
        <f>+F26+M26</f>
        <v>0</v>
      </c>
      <c r="O26" s="28"/>
      <c r="P26" s="29"/>
      <c r="Q26" s="30"/>
      <c r="R26" s="28"/>
    </row>
    <row r="27" spans="1:18" ht="90" x14ac:dyDescent="0.2">
      <c r="B27" s="39" t="s">
        <v>89</v>
      </c>
      <c r="C27" s="26">
        <v>0</v>
      </c>
      <c r="D27" s="26">
        <v>0</v>
      </c>
      <c r="E27" s="26">
        <v>0</v>
      </c>
      <c r="F27" s="46">
        <f>+C27+D27+E27</f>
        <v>0</v>
      </c>
      <c r="G27" s="47">
        <v>294000000</v>
      </c>
      <c r="H27" s="47"/>
      <c r="I27" s="26">
        <v>0</v>
      </c>
      <c r="J27" s="26"/>
      <c r="K27" s="26">
        <v>0</v>
      </c>
      <c r="L27" s="26"/>
      <c r="M27" s="26">
        <f>+G27+I27+K27</f>
        <v>294000000</v>
      </c>
      <c r="N27" s="49">
        <f>+F27+M27</f>
        <v>294000000</v>
      </c>
      <c r="O27" s="28"/>
      <c r="P27" s="29" t="s">
        <v>81</v>
      </c>
      <c r="Q27" s="30">
        <v>20</v>
      </c>
      <c r="R27" s="28"/>
    </row>
    <row r="28" spans="1:18" ht="90" x14ac:dyDescent="0.2">
      <c r="B28" s="39" t="s">
        <v>90</v>
      </c>
      <c r="C28" s="26">
        <v>0</v>
      </c>
      <c r="D28" s="26">
        <v>0</v>
      </c>
      <c r="E28" s="26">
        <v>0</v>
      </c>
      <c r="F28" s="46">
        <f>+C28+D28+E28</f>
        <v>0</v>
      </c>
      <c r="G28" s="26">
        <v>0</v>
      </c>
      <c r="H28" s="26"/>
      <c r="I28" s="26">
        <v>0</v>
      </c>
      <c r="J28" s="26"/>
      <c r="K28" s="26">
        <v>0</v>
      </c>
      <c r="L28" s="26"/>
      <c r="M28" s="26">
        <f>+G28+I28+K28</f>
        <v>0</v>
      </c>
      <c r="N28" s="49">
        <f>+F28+M28</f>
        <v>0</v>
      </c>
      <c r="O28" s="28"/>
      <c r="P28" s="29"/>
      <c r="Q28" s="30"/>
      <c r="R28" s="28"/>
    </row>
    <row r="29" spans="1:18" ht="15.75" x14ac:dyDescent="0.2">
      <c r="B29" s="31" t="s">
        <v>6</v>
      </c>
      <c r="C29" s="32">
        <f>SUM(C24:C28)</f>
        <v>0</v>
      </c>
      <c r="D29" s="32">
        <f>SUM(D24:D28)</f>
        <v>0</v>
      </c>
      <c r="E29" s="32">
        <f>SUM(E24:E28)</f>
        <v>0</v>
      </c>
      <c r="F29" s="32">
        <f>SUM(F24:F28)</f>
        <v>0</v>
      </c>
      <c r="G29" s="32">
        <f>SUM(G24:G28)</f>
        <v>294000000</v>
      </c>
      <c r="I29" s="32">
        <f>SUM(I24:I28)</f>
        <v>0</v>
      </c>
      <c r="K29" s="32">
        <f>SUM(K24:K28)</f>
        <v>0</v>
      </c>
      <c r="M29" s="50">
        <f>SUM(M24:M28)</f>
        <v>294000000</v>
      </c>
      <c r="N29" s="50">
        <f>SUM(N24:N28)</f>
        <v>294000000</v>
      </c>
      <c r="O29" s="33"/>
      <c r="Q29" s="48">
        <f>SUM(Q24:Q28)</f>
        <v>280</v>
      </c>
      <c r="R29" s="33"/>
    </row>
    <row r="31" spans="1:18" ht="15.75" x14ac:dyDescent="0.2">
      <c r="B31" s="31" t="s">
        <v>12</v>
      </c>
      <c r="C31" s="34">
        <f>F29</f>
        <v>0</v>
      </c>
      <c r="D31" s="40"/>
    </row>
    <row r="32" spans="1:18" ht="15.75" x14ac:dyDescent="0.2">
      <c r="B32" s="31" t="s">
        <v>7</v>
      </c>
      <c r="C32" s="34">
        <f>+M29</f>
        <v>294000000</v>
      </c>
      <c r="D32" s="40"/>
    </row>
    <row r="33" spans="1:18" ht="15.75" x14ac:dyDescent="0.25">
      <c r="B33" s="31" t="s">
        <v>3</v>
      </c>
      <c r="C33" s="36">
        <f>+C31+C32</f>
        <v>294000000</v>
      </c>
      <c r="D33" s="41"/>
    </row>
    <row r="35" spans="1:18" x14ac:dyDescent="0.2">
      <c r="A35" s="43"/>
      <c r="B35" s="43"/>
      <c r="C35" s="43"/>
      <c r="D35" s="43"/>
      <c r="E35" s="43"/>
      <c r="F35" s="43"/>
      <c r="G35" s="43"/>
      <c r="H35" s="43"/>
      <c r="I35" s="43"/>
      <c r="J35" s="43"/>
      <c r="K35" s="43"/>
      <c r="L35" s="43"/>
      <c r="M35" s="43"/>
      <c r="N35" s="43"/>
      <c r="O35" s="44"/>
      <c r="P35" s="43"/>
      <c r="Q35" s="43"/>
    </row>
    <row r="37" spans="1:18" ht="29.25" customHeight="1" x14ac:dyDescent="0.2">
      <c r="B37" s="55" t="s">
        <v>92</v>
      </c>
      <c r="C37" s="169" t="s">
        <v>91</v>
      </c>
      <c r="D37" s="169"/>
      <c r="E37" s="169"/>
      <c r="F37" s="169"/>
      <c r="G37" s="169"/>
      <c r="H37" s="169"/>
      <c r="I37" s="169"/>
      <c r="J37" s="169"/>
      <c r="K37" s="169"/>
      <c r="L37" s="169"/>
      <c r="M37" s="169"/>
      <c r="N37" s="169"/>
      <c r="O37" s="17"/>
      <c r="R37" s="17"/>
    </row>
    <row r="38" spans="1:18" ht="15" customHeight="1" x14ac:dyDescent="0.2">
      <c r="B38" s="21"/>
      <c r="C38" s="22"/>
      <c r="D38" s="22"/>
      <c r="E38" s="22"/>
      <c r="F38" s="22"/>
      <c r="G38" s="22"/>
      <c r="H38" s="22"/>
      <c r="I38" s="22"/>
      <c r="J38" s="22"/>
      <c r="K38" s="22"/>
      <c r="L38" s="22"/>
      <c r="M38" s="22"/>
      <c r="N38" s="22"/>
      <c r="O38" s="22"/>
      <c r="R38" s="22"/>
    </row>
    <row r="39" spans="1:18" ht="16.5" customHeight="1" x14ac:dyDescent="0.2">
      <c r="B39" s="170" t="s">
        <v>0</v>
      </c>
      <c r="C39" s="171" t="s">
        <v>13</v>
      </c>
      <c r="D39" s="172"/>
      <c r="E39" s="172"/>
      <c r="F39" s="173"/>
      <c r="G39" s="171" t="s">
        <v>2</v>
      </c>
      <c r="H39" s="172"/>
      <c r="I39" s="172"/>
      <c r="J39" s="172"/>
      <c r="K39" s="172"/>
      <c r="L39" s="172"/>
      <c r="M39" s="173"/>
      <c r="N39" s="174" t="s">
        <v>3</v>
      </c>
      <c r="O39" s="24"/>
      <c r="P39" s="168" t="s">
        <v>11</v>
      </c>
      <c r="Q39" s="168"/>
      <c r="R39" s="24"/>
    </row>
    <row r="40" spans="1:18" ht="31.5" customHeight="1" x14ac:dyDescent="0.2">
      <c r="B40" s="170"/>
      <c r="C40" s="38" t="s">
        <v>9</v>
      </c>
      <c r="D40" s="38" t="s">
        <v>10</v>
      </c>
      <c r="E40" s="38" t="s">
        <v>1</v>
      </c>
      <c r="F40" s="38" t="s">
        <v>16</v>
      </c>
      <c r="G40" s="38" t="s">
        <v>14</v>
      </c>
      <c r="H40" s="42" t="s">
        <v>15</v>
      </c>
      <c r="I40" s="38" t="s">
        <v>18</v>
      </c>
      <c r="J40" s="42" t="s">
        <v>17</v>
      </c>
      <c r="K40" s="38" t="s">
        <v>19</v>
      </c>
      <c r="L40" s="42" t="s">
        <v>20</v>
      </c>
      <c r="M40" s="38" t="s">
        <v>4</v>
      </c>
      <c r="N40" s="174"/>
      <c r="O40" s="24"/>
      <c r="P40" s="54" t="s">
        <v>26</v>
      </c>
      <c r="Q40" s="54" t="s">
        <v>5</v>
      </c>
      <c r="R40" s="24"/>
    </row>
    <row r="41" spans="1:18" ht="45" x14ac:dyDescent="0.2">
      <c r="B41" s="39" t="s">
        <v>93</v>
      </c>
      <c r="C41" s="26">
        <v>0</v>
      </c>
      <c r="D41" s="26">
        <v>0</v>
      </c>
      <c r="E41" s="26">
        <v>0</v>
      </c>
      <c r="F41" s="46">
        <f>+C41+D41+E41</f>
        <v>0</v>
      </c>
      <c r="G41" s="47">
        <v>3000000000</v>
      </c>
      <c r="H41" s="47" t="s">
        <v>94</v>
      </c>
      <c r="I41" s="26">
        <v>0</v>
      </c>
      <c r="J41" s="26"/>
      <c r="K41" s="26">
        <v>0</v>
      </c>
      <c r="L41" s="26"/>
      <c r="M41" s="26">
        <f>+G41+I41+K41</f>
        <v>3000000000</v>
      </c>
      <c r="N41" s="49">
        <f>+F41+M41</f>
        <v>3000000000</v>
      </c>
      <c r="O41" s="28"/>
      <c r="P41" s="29" t="s">
        <v>81</v>
      </c>
      <c r="Q41" s="30">
        <v>5</v>
      </c>
      <c r="R41" s="28"/>
    </row>
    <row r="42" spans="1:18" ht="45" x14ac:dyDescent="0.2">
      <c r="B42" s="39" t="s">
        <v>95</v>
      </c>
      <c r="C42" s="26">
        <v>0</v>
      </c>
      <c r="D42" s="26">
        <v>0</v>
      </c>
      <c r="E42" s="26">
        <v>0</v>
      </c>
      <c r="F42" s="46">
        <f>+C42+D42+E42</f>
        <v>0</v>
      </c>
      <c r="G42" s="26">
        <v>0</v>
      </c>
      <c r="H42" s="26"/>
      <c r="I42" s="47">
        <v>100000000</v>
      </c>
      <c r="J42" s="47"/>
      <c r="K42" s="26">
        <v>0</v>
      </c>
      <c r="L42" s="26"/>
      <c r="M42" s="26">
        <f>+G42+I42+K42</f>
        <v>100000000</v>
      </c>
      <c r="N42" s="49">
        <f>+F42+M42</f>
        <v>100000000</v>
      </c>
      <c r="O42" s="28"/>
      <c r="P42" s="29"/>
      <c r="Q42" s="30"/>
      <c r="R42" s="28"/>
    </row>
    <row r="43" spans="1:18" ht="60" x14ac:dyDescent="0.2">
      <c r="B43" s="39" t="s">
        <v>96</v>
      </c>
      <c r="C43" s="26">
        <v>0</v>
      </c>
      <c r="D43" s="26">
        <v>0</v>
      </c>
      <c r="E43" s="26">
        <v>0</v>
      </c>
      <c r="F43" s="46">
        <f>+C43+D43+E43</f>
        <v>0</v>
      </c>
      <c r="G43" s="26">
        <v>0</v>
      </c>
      <c r="H43" s="26"/>
      <c r="I43" s="26">
        <v>0</v>
      </c>
      <c r="J43" s="26"/>
      <c r="K43" s="26">
        <v>0</v>
      </c>
      <c r="L43" s="26"/>
      <c r="M43" s="26">
        <f>+G43+I43+K43</f>
        <v>0</v>
      </c>
      <c r="N43" s="49">
        <f>+F43+M43</f>
        <v>0</v>
      </c>
      <c r="O43" s="28"/>
      <c r="P43" s="29" t="s">
        <v>81</v>
      </c>
      <c r="Q43" s="30">
        <v>9</v>
      </c>
      <c r="R43" s="28"/>
    </row>
    <row r="44" spans="1:18" ht="42.75" x14ac:dyDescent="0.2">
      <c r="B44" s="39" t="s">
        <v>97</v>
      </c>
      <c r="C44" s="26">
        <v>0</v>
      </c>
      <c r="D44" s="26">
        <v>0</v>
      </c>
      <c r="E44" s="26">
        <v>0</v>
      </c>
      <c r="F44" s="46">
        <f>+C44+D44+E44</f>
        <v>0</v>
      </c>
      <c r="G44" s="26">
        <v>0</v>
      </c>
      <c r="H44" s="26"/>
      <c r="I44" s="26">
        <v>0</v>
      </c>
      <c r="J44" s="26"/>
      <c r="K44" s="26">
        <v>0</v>
      </c>
      <c r="L44" s="26"/>
      <c r="M44" s="26">
        <f>+G44+I44+K44</f>
        <v>0</v>
      </c>
      <c r="N44" s="49">
        <f>+F44+M44</f>
        <v>0</v>
      </c>
      <c r="O44" s="28"/>
      <c r="P44" s="29" t="s">
        <v>81</v>
      </c>
      <c r="Q44" s="30">
        <v>5</v>
      </c>
      <c r="R44" s="28"/>
    </row>
    <row r="45" spans="1:18" ht="15.75" x14ac:dyDescent="0.2">
      <c r="B45" s="31" t="s">
        <v>6</v>
      </c>
      <c r="C45" s="32">
        <f>SUM(C41:C44)</f>
        <v>0</v>
      </c>
      <c r="D45" s="32">
        <f>SUM(D41:D44)</f>
        <v>0</v>
      </c>
      <c r="E45" s="32">
        <f>SUM(E41:E44)</f>
        <v>0</v>
      </c>
      <c r="F45" s="32">
        <f>SUM(F41:F44)</f>
        <v>0</v>
      </c>
      <c r="G45" s="32">
        <f>SUM(G41:G44)</f>
        <v>3000000000</v>
      </c>
      <c r="I45" s="32">
        <f>SUM(I41:I44)</f>
        <v>100000000</v>
      </c>
      <c r="K45" s="32">
        <f>SUM(K41:K44)</f>
        <v>0</v>
      </c>
      <c r="M45" s="50">
        <f>SUM(M41:M44)</f>
        <v>3100000000</v>
      </c>
      <c r="N45" s="50">
        <f>SUM(N41:N44)</f>
        <v>3100000000</v>
      </c>
      <c r="O45" s="33"/>
      <c r="Q45" s="48">
        <f>SUM(Q41:Q44)</f>
        <v>19</v>
      </c>
      <c r="R45" s="33"/>
    </row>
    <row r="47" spans="1:18" ht="15.75" x14ac:dyDescent="0.2">
      <c r="B47" s="31" t="s">
        <v>12</v>
      </c>
      <c r="C47" s="34">
        <f>F45</f>
        <v>0</v>
      </c>
      <c r="D47" s="40"/>
    </row>
    <row r="48" spans="1:18" ht="15.75" x14ac:dyDescent="0.2">
      <c r="B48" s="31" t="s">
        <v>7</v>
      </c>
      <c r="C48" s="34">
        <f>+M45</f>
        <v>3100000000</v>
      </c>
      <c r="D48" s="40"/>
    </row>
    <row r="49" spans="1:18" ht="15.75" x14ac:dyDescent="0.25">
      <c r="B49" s="31" t="s">
        <v>3</v>
      </c>
      <c r="C49" s="36">
        <f>+C47+C48</f>
        <v>3100000000</v>
      </c>
      <c r="D49" s="41"/>
    </row>
    <row r="51" spans="1:18" x14ac:dyDescent="0.2">
      <c r="A51" s="43"/>
      <c r="B51" s="43"/>
      <c r="C51" s="43"/>
      <c r="D51" s="43"/>
      <c r="E51" s="43"/>
      <c r="F51" s="43"/>
      <c r="G51" s="43"/>
      <c r="H51" s="43"/>
      <c r="I51" s="43"/>
      <c r="J51" s="43"/>
      <c r="K51" s="43"/>
      <c r="L51" s="43"/>
      <c r="M51" s="43"/>
      <c r="N51" s="43"/>
      <c r="O51" s="44"/>
      <c r="P51" s="43"/>
      <c r="Q51" s="43"/>
    </row>
    <row r="53" spans="1:18" ht="29.25" customHeight="1" x14ac:dyDescent="0.2">
      <c r="B53" s="55" t="s">
        <v>99</v>
      </c>
      <c r="C53" s="169" t="s">
        <v>98</v>
      </c>
      <c r="D53" s="169"/>
      <c r="E53" s="169"/>
      <c r="F53" s="169"/>
      <c r="G53" s="169"/>
      <c r="H53" s="169"/>
      <c r="I53" s="169"/>
      <c r="J53" s="169"/>
      <c r="K53" s="169"/>
      <c r="L53" s="169"/>
      <c r="M53" s="169"/>
      <c r="N53" s="169"/>
      <c r="O53" s="17"/>
      <c r="R53" s="17"/>
    </row>
    <row r="54" spans="1:18" ht="15" customHeight="1" x14ac:dyDescent="0.2">
      <c r="B54" s="21"/>
      <c r="C54" s="22"/>
      <c r="D54" s="22"/>
      <c r="E54" s="22"/>
      <c r="F54" s="22"/>
      <c r="G54" s="22"/>
      <c r="H54" s="22"/>
      <c r="I54" s="22"/>
      <c r="J54" s="22"/>
      <c r="K54" s="22"/>
      <c r="L54" s="22"/>
      <c r="M54" s="22"/>
      <c r="N54" s="22"/>
      <c r="O54" s="22"/>
      <c r="R54" s="22"/>
    </row>
    <row r="55" spans="1:18" ht="16.5" customHeight="1" x14ac:dyDescent="0.2">
      <c r="B55" s="170" t="s">
        <v>0</v>
      </c>
      <c r="C55" s="171" t="s">
        <v>13</v>
      </c>
      <c r="D55" s="172"/>
      <c r="E55" s="172"/>
      <c r="F55" s="173"/>
      <c r="G55" s="171" t="s">
        <v>2</v>
      </c>
      <c r="H55" s="172"/>
      <c r="I55" s="172"/>
      <c r="J55" s="172"/>
      <c r="K55" s="172"/>
      <c r="L55" s="172"/>
      <c r="M55" s="173"/>
      <c r="N55" s="174" t="s">
        <v>3</v>
      </c>
      <c r="O55" s="24"/>
      <c r="P55" s="168" t="s">
        <v>11</v>
      </c>
      <c r="Q55" s="168"/>
      <c r="R55" s="24"/>
    </row>
    <row r="56" spans="1:18" ht="31.5" customHeight="1" x14ac:dyDescent="0.2">
      <c r="B56" s="170"/>
      <c r="C56" s="38" t="s">
        <v>9</v>
      </c>
      <c r="D56" s="38" t="s">
        <v>10</v>
      </c>
      <c r="E56" s="38" t="s">
        <v>1</v>
      </c>
      <c r="F56" s="38" t="s">
        <v>16</v>
      </c>
      <c r="G56" s="38" t="s">
        <v>14</v>
      </c>
      <c r="H56" s="42" t="s">
        <v>15</v>
      </c>
      <c r="I56" s="38" t="s">
        <v>18</v>
      </c>
      <c r="J56" s="42" t="s">
        <v>17</v>
      </c>
      <c r="K56" s="38" t="s">
        <v>19</v>
      </c>
      <c r="L56" s="42" t="s">
        <v>20</v>
      </c>
      <c r="M56" s="38" t="s">
        <v>4</v>
      </c>
      <c r="N56" s="174"/>
      <c r="O56" s="24"/>
      <c r="P56" s="54" t="s">
        <v>26</v>
      </c>
      <c r="Q56" s="54" t="s">
        <v>5</v>
      </c>
      <c r="R56" s="24"/>
    </row>
    <row r="57" spans="1:18" ht="42.75" x14ac:dyDescent="0.2">
      <c r="B57" s="39" t="s">
        <v>100</v>
      </c>
      <c r="C57" s="26">
        <v>0</v>
      </c>
      <c r="D57" s="26">
        <v>0</v>
      </c>
      <c r="E57" s="26">
        <v>0</v>
      </c>
      <c r="F57" s="46">
        <f>+C57+D57+E57</f>
        <v>0</v>
      </c>
      <c r="G57" s="47">
        <v>3379200000</v>
      </c>
      <c r="H57" s="47"/>
      <c r="I57" s="26">
        <v>0</v>
      </c>
      <c r="J57" s="26"/>
      <c r="K57" s="26">
        <v>0</v>
      </c>
      <c r="L57" s="26"/>
      <c r="M57" s="26">
        <f>+G57+I57+K57</f>
        <v>3379200000</v>
      </c>
      <c r="N57" s="49">
        <f>+F57+M57</f>
        <v>3379200000</v>
      </c>
      <c r="O57" s="28"/>
      <c r="P57" s="29" t="s">
        <v>81</v>
      </c>
      <c r="Q57" s="30">
        <v>12</v>
      </c>
      <c r="R57" s="28"/>
    </row>
    <row r="58" spans="1:18" ht="42.75" x14ac:dyDescent="0.2">
      <c r="B58" s="39" t="s">
        <v>101</v>
      </c>
      <c r="C58" s="26">
        <v>0</v>
      </c>
      <c r="D58" s="26">
        <v>0</v>
      </c>
      <c r="E58" s="26">
        <v>0</v>
      </c>
      <c r="F58" s="46">
        <f>+C58+D58+E58</f>
        <v>0</v>
      </c>
      <c r="G58" s="47">
        <v>2700000000</v>
      </c>
      <c r="H58" s="47"/>
      <c r="I58" s="26">
        <v>0</v>
      </c>
      <c r="J58" s="26"/>
      <c r="K58" s="26">
        <v>0</v>
      </c>
      <c r="L58" s="26"/>
      <c r="M58" s="26">
        <f>+G58+I58+K58</f>
        <v>2700000000</v>
      </c>
      <c r="N58" s="49">
        <f>+F58+M58</f>
        <v>2700000000</v>
      </c>
      <c r="O58" s="28"/>
      <c r="P58" s="29" t="s">
        <v>81</v>
      </c>
      <c r="Q58" s="30">
        <v>70</v>
      </c>
      <c r="R58" s="28"/>
    </row>
    <row r="59" spans="1:18" ht="42.75" x14ac:dyDescent="0.2">
      <c r="B59" s="39" t="s">
        <v>102</v>
      </c>
      <c r="C59" s="26">
        <v>0</v>
      </c>
      <c r="D59" s="26">
        <v>0</v>
      </c>
      <c r="E59" s="26">
        <v>0</v>
      </c>
      <c r="F59" s="46">
        <f>+C59+D59+E59</f>
        <v>0</v>
      </c>
      <c r="G59" s="47">
        <v>4000000000</v>
      </c>
      <c r="H59" s="47"/>
      <c r="I59" s="26">
        <v>0</v>
      </c>
      <c r="J59" s="26"/>
      <c r="K59" s="26">
        <v>0</v>
      </c>
      <c r="L59" s="26"/>
      <c r="M59" s="26">
        <f>+G59+I59+K59</f>
        <v>4000000000</v>
      </c>
      <c r="N59" s="49">
        <f>+F59+M59</f>
        <v>4000000000</v>
      </c>
      <c r="O59" s="28"/>
      <c r="P59" s="29" t="s">
        <v>81</v>
      </c>
      <c r="Q59" s="30">
        <v>15</v>
      </c>
      <c r="R59" s="28"/>
    </row>
    <row r="60" spans="1:18" ht="42.75" x14ac:dyDescent="0.2">
      <c r="B60" s="39" t="s">
        <v>103</v>
      </c>
      <c r="C60" s="26">
        <v>0</v>
      </c>
      <c r="D60" s="26">
        <v>0</v>
      </c>
      <c r="E60" s="26">
        <v>0</v>
      </c>
      <c r="F60" s="46">
        <f>+C60+D60+E60</f>
        <v>0</v>
      </c>
      <c r="G60" s="47">
        <v>791680000</v>
      </c>
      <c r="H60" s="47"/>
      <c r="I60" s="26">
        <v>0</v>
      </c>
      <c r="J60" s="26"/>
      <c r="K60" s="26">
        <v>0</v>
      </c>
      <c r="L60" s="26"/>
      <c r="M60" s="26">
        <f>+G60+I60+K60</f>
        <v>791680000</v>
      </c>
      <c r="N60" s="49">
        <f>+F60+M60</f>
        <v>791680000</v>
      </c>
      <c r="O60" s="28"/>
      <c r="P60" s="29" t="s">
        <v>81</v>
      </c>
      <c r="Q60" s="30">
        <v>2</v>
      </c>
      <c r="R60" s="28"/>
    </row>
    <row r="61" spans="1:18" ht="42.75" x14ac:dyDescent="0.2">
      <c r="B61" s="187" t="s">
        <v>104</v>
      </c>
      <c r="C61" s="181">
        <v>0</v>
      </c>
      <c r="D61" s="181">
        <v>0</v>
      </c>
      <c r="E61" s="181">
        <v>0</v>
      </c>
      <c r="F61" s="184">
        <f>+C61+D61+E61</f>
        <v>0</v>
      </c>
      <c r="G61" s="178">
        <v>1220000000</v>
      </c>
      <c r="H61" s="178"/>
      <c r="I61" s="181">
        <v>0</v>
      </c>
      <c r="J61" s="181"/>
      <c r="K61" s="181">
        <v>0</v>
      </c>
      <c r="L61" s="181"/>
      <c r="M61" s="181">
        <f>+G61+I61+K61</f>
        <v>1220000000</v>
      </c>
      <c r="N61" s="190">
        <f>+F61+M61</f>
        <v>1220000000</v>
      </c>
      <c r="O61" s="28"/>
      <c r="P61" s="29" t="s">
        <v>81</v>
      </c>
      <c r="Q61" s="30">
        <v>12</v>
      </c>
      <c r="R61" s="28"/>
    </row>
    <row r="62" spans="1:18" ht="42.75" x14ac:dyDescent="0.2">
      <c r="B62" s="188"/>
      <c r="C62" s="182"/>
      <c r="D62" s="182"/>
      <c r="E62" s="182"/>
      <c r="F62" s="185"/>
      <c r="G62" s="179"/>
      <c r="H62" s="179"/>
      <c r="I62" s="182"/>
      <c r="J62" s="182"/>
      <c r="K62" s="182"/>
      <c r="L62" s="182"/>
      <c r="M62" s="182"/>
      <c r="N62" s="191"/>
      <c r="O62" s="28"/>
      <c r="P62" s="58" t="s">
        <v>105</v>
      </c>
      <c r="Q62" s="37">
        <v>5</v>
      </c>
      <c r="R62" s="28"/>
    </row>
    <row r="63" spans="1:18" ht="57" x14ac:dyDescent="0.2">
      <c r="B63" s="189"/>
      <c r="C63" s="183"/>
      <c r="D63" s="183"/>
      <c r="E63" s="183"/>
      <c r="F63" s="186"/>
      <c r="G63" s="180"/>
      <c r="H63" s="180"/>
      <c r="I63" s="183"/>
      <c r="J63" s="183"/>
      <c r="K63" s="183"/>
      <c r="L63" s="183"/>
      <c r="M63" s="183"/>
      <c r="N63" s="192"/>
      <c r="O63" s="28"/>
      <c r="P63" s="29" t="s">
        <v>106</v>
      </c>
      <c r="Q63" s="30">
        <v>700</v>
      </c>
      <c r="R63" s="28"/>
    </row>
    <row r="64" spans="1:18" ht="15.75" x14ac:dyDescent="0.2">
      <c r="B64" s="31" t="s">
        <v>6</v>
      </c>
      <c r="C64" s="32">
        <f>SUM(C57:C63)</f>
        <v>0</v>
      </c>
      <c r="D64" s="32">
        <f>SUM(D57:D63)</f>
        <v>0</v>
      </c>
      <c r="E64" s="32">
        <f>SUM(E57:E63)</f>
        <v>0</v>
      </c>
      <c r="F64" s="32">
        <f>SUM(F57:F63)</f>
        <v>0</v>
      </c>
      <c r="G64" s="32">
        <f>SUM(G57:G63)</f>
        <v>12090880000</v>
      </c>
      <c r="I64" s="32">
        <f>SUM(I57:I63)</f>
        <v>0</v>
      </c>
      <c r="K64" s="32">
        <f>SUM(K57:K63)</f>
        <v>0</v>
      </c>
      <c r="M64" s="50">
        <f>SUM(M57:M63)</f>
        <v>12090880000</v>
      </c>
      <c r="N64" s="50">
        <f>SUM(N57:N63)</f>
        <v>12090880000</v>
      </c>
      <c r="O64" s="33"/>
      <c r="Q64" s="48">
        <f>SUM(Q57:Q63)</f>
        <v>816</v>
      </c>
      <c r="R64" s="33"/>
    </row>
    <row r="66" spans="1:18" ht="15.75" x14ac:dyDescent="0.2">
      <c r="B66" s="31" t="s">
        <v>12</v>
      </c>
      <c r="C66" s="34">
        <f>F64</f>
        <v>0</v>
      </c>
      <c r="D66" s="40"/>
    </row>
    <row r="67" spans="1:18" ht="15.75" x14ac:dyDescent="0.2">
      <c r="B67" s="31" t="s">
        <v>7</v>
      </c>
      <c r="C67" s="34">
        <f>+M64</f>
        <v>12090880000</v>
      </c>
      <c r="D67" s="40"/>
    </row>
    <row r="68" spans="1:18" ht="15.75" x14ac:dyDescent="0.25">
      <c r="B68" s="31" t="s">
        <v>3</v>
      </c>
      <c r="C68" s="36">
        <f>+C66+C67</f>
        <v>12090880000</v>
      </c>
      <c r="D68" s="41"/>
    </row>
    <row r="70" spans="1:18" x14ac:dyDescent="0.2">
      <c r="A70" s="43"/>
      <c r="B70" s="43"/>
      <c r="C70" s="43"/>
      <c r="D70" s="43"/>
      <c r="E70" s="43"/>
      <c r="F70" s="43"/>
      <c r="G70" s="43"/>
      <c r="H70" s="43"/>
      <c r="I70" s="43"/>
      <c r="J70" s="43"/>
      <c r="K70" s="43"/>
      <c r="L70" s="43"/>
      <c r="M70" s="43"/>
      <c r="N70" s="43"/>
      <c r="O70" s="44"/>
      <c r="P70" s="43"/>
      <c r="Q70" s="43"/>
    </row>
    <row r="72" spans="1:18" ht="29.25" customHeight="1" x14ac:dyDescent="0.2">
      <c r="B72" s="55" t="s">
        <v>108</v>
      </c>
      <c r="C72" s="169" t="s">
        <v>107</v>
      </c>
      <c r="D72" s="169"/>
      <c r="E72" s="169"/>
      <c r="F72" s="169"/>
      <c r="G72" s="169"/>
      <c r="H72" s="169"/>
      <c r="I72" s="169"/>
      <c r="J72" s="169"/>
      <c r="K72" s="169"/>
      <c r="L72" s="169"/>
      <c r="M72" s="169"/>
      <c r="N72" s="169"/>
      <c r="O72" s="17"/>
      <c r="R72" s="17"/>
    </row>
    <row r="73" spans="1:18" ht="15" customHeight="1" x14ac:dyDescent="0.2">
      <c r="B73" s="21"/>
      <c r="C73" s="22"/>
      <c r="D73" s="22"/>
      <c r="E73" s="22"/>
      <c r="F73" s="22"/>
      <c r="G73" s="22"/>
      <c r="H73" s="22"/>
      <c r="I73" s="22"/>
      <c r="J73" s="22"/>
      <c r="K73" s="22"/>
      <c r="L73" s="22"/>
      <c r="M73" s="22"/>
      <c r="N73" s="22"/>
      <c r="O73" s="22"/>
      <c r="R73" s="22"/>
    </row>
    <row r="74" spans="1:18" ht="16.5" customHeight="1" x14ac:dyDescent="0.2">
      <c r="B74" s="170" t="s">
        <v>0</v>
      </c>
      <c r="C74" s="171" t="s">
        <v>13</v>
      </c>
      <c r="D74" s="172"/>
      <c r="E74" s="172"/>
      <c r="F74" s="173"/>
      <c r="G74" s="171" t="s">
        <v>2</v>
      </c>
      <c r="H74" s="172"/>
      <c r="I74" s="172"/>
      <c r="J74" s="172"/>
      <c r="K74" s="172"/>
      <c r="L74" s="172"/>
      <c r="M74" s="173"/>
      <c r="N74" s="174" t="s">
        <v>3</v>
      </c>
      <c r="O74" s="24"/>
      <c r="P74" s="168" t="s">
        <v>11</v>
      </c>
      <c r="Q74" s="168"/>
      <c r="R74" s="24"/>
    </row>
    <row r="75" spans="1:18" ht="31.5" customHeight="1" x14ac:dyDescent="0.2">
      <c r="B75" s="170"/>
      <c r="C75" s="38" t="s">
        <v>9</v>
      </c>
      <c r="D75" s="38" t="s">
        <v>10</v>
      </c>
      <c r="E75" s="38" t="s">
        <v>1</v>
      </c>
      <c r="F75" s="38" t="s">
        <v>16</v>
      </c>
      <c r="G75" s="38" t="s">
        <v>14</v>
      </c>
      <c r="H75" s="42" t="s">
        <v>15</v>
      </c>
      <c r="I75" s="38" t="s">
        <v>18</v>
      </c>
      <c r="J75" s="42" t="s">
        <v>17</v>
      </c>
      <c r="K75" s="38" t="s">
        <v>19</v>
      </c>
      <c r="L75" s="42" t="s">
        <v>20</v>
      </c>
      <c r="M75" s="38" t="s">
        <v>4</v>
      </c>
      <c r="N75" s="174"/>
      <c r="O75" s="24"/>
      <c r="P75" s="54" t="s">
        <v>26</v>
      </c>
      <c r="Q75" s="54" t="s">
        <v>5</v>
      </c>
      <c r="R75" s="24"/>
    </row>
    <row r="76" spans="1:18" ht="45" x14ac:dyDescent="0.2">
      <c r="B76" s="39" t="s">
        <v>109</v>
      </c>
      <c r="C76" s="26">
        <v>0</v>
      </c>
      <c r="D76" s="26">
        <v>0</v>
      </c>
      <c r="E76" s="26">
        <v>0</v>
      </c>
      <c r="F76" s="46">
        <f>+C76+D76+E76</f>
        <v>0</v>
      </c>
      <c r="G76" s="47">
        <v>900000000</v>
      </c>
      <c r="H76" s="47"/>
      <c r="I76" s="26">
        <v>0</v>
      </c>
      <c r="J76" s="26"/>
      <c r="K76" s="26">
        <v>0</v>
      </c>
      <c r="L76" s="26"/>
      <c r="M76" s="26">
        <f>+G76+I76+K76</f>
        <v>900000000</v>
      </c>
      <c r="N76" s="49">
        <f>+F76+M76</f>
        <v>900000000</v>
      </c>
      <c r="O76" s="28"/>
      <c r="P76" s="29" t="s">
        <v>111</v>
      </c>
      <c r="Q76" s="30">
        <v>6</v>
      </c>
      <c r="R76" s="28"/>
    </row>
    <row r="77" spans="1:18" ht="30" x14ac:dyDescent="0.2">
      <c r="B77" s="59" t="s">
        <v>110</v>
      </c>
      <c r="C77" s="26">
        <v>0</v>
      </c>
      <c r="D77" s="26">
        <v>0</v>
      </c>
      <c r="E77" s="26">
        <v>0</v>
      </c>
      <c r="F77" s="46">
        <f>+C77+D77+E77</f>
        <v>0</v>
      </c>
      <c r="G77" s="47">
        <v>1150000000</v>
      </c>
      <c r="H77" s="47"/>
      <c r="I77" s="26">
        <v>0</v>
      </c>
      <c r="J77" s="26"/>
      <c r="K77" s="26">
        <v>0</v>
      </c>
      <c r="L77" s="26"/>
      <c r="M77" s="26">
        <f>+G77+I77+K77</f>
        <v>1150000000</v>
      </c>
      <c r="N77" s="49">
        <f>+F77+M77</f>
        <v>1150000000</v>
      </c>
      <c r="O77" s="28"/>
      <c r="P77" s="29" t="s">
        <v>111</v>
      </c>
      <c r="Q77" s="30">
        <v>2</v>
      </c>
      <c r="R77" s="28"/>
    </row>
    <row r="78" spans="1:18" ht="15.75" x14ac:dyDescent="0.2">
      <c r="B78" s="31" t="s">
        <v>6</v>
      </c>
      <c r="C78" s="32">
        <f>SUM(C76:C77)</f>
        <v>0</v>
      </c>
      <c r="D78" s="32">
        <f>SUM(D76:D77)</f>
        <v>0</v>
      </c>
      <c r="E78" s="32">
        <f>SUM(E76:E77)</f>
        <v>0</v>
      </c>
      <c r="F78" s="32">
        <f>SUM(F76:F77)</f>
        <v>0</v>
      </c>
      <c r="G78" s="32">
        <f>SUM(G76:G77)</f>
        <v>2050000000</v>
      </c>
      <c r="I78" s="32">
        <f>SUM(I76:I77)</f>
        <v>0</v>
      </c>
      <c r="K78" s="32">
        <f>SUM(K76:K77)</f>
        <v>0</v>
      </c>
      <c r="M78" s="50">
        <f>SUM(M76:M77)</f>
        <v>2050000000</v>
      </c>
      <c r="N78" s="50">
        <f>SUM(N76:N77)</f>
        <v>2050000000</v>
      </c>
      <c r="O78" s="33"/>
      <c r="Q78" s="48">
        <f>SUM(Q76:Q77)</f>
        <v>8</v>
      </c>
      <c r="R78" s="33"/>
    </row>
    <row r="80" spans="1:18" ht="15.75" x14ac:dyDescent="0.2">
      <c r="B80" s="31" t="s">
        <v>12</v>
      </c>
      <c r="C80" s="34">
        <f>F78</f>
        <v>0</v>
      </c>
      <c r="D80" s="40"/>
    </row>
    <row r="81" spans="1:18" ht="15.75" x14ac:dyDescent="0.2">
      <c r="B81" s="31" t="s">
        <v>7</v>
      </c>
      <c r="C81" s="34">
        <f>+M78</f>
        <v>2050000000</v>
      </c>
      <c r="D81" s="40"/>
    </row>
    <row r="82" spans="1:18" ht="15.75" x14ac:dyDescent="0.25">
      <c r="B82" s="31" t="s">
        <v>3</v>
      </c>
      <c r="C82" s="36">
        <f>+C80+C81</f>
        <v>2050000000</v>
      </c>
      <c r="D82" s="41"/>
    </row>
    <row r="84" spans="1:18" x14ac:dyDescent="0.2">
      <c r="A84" s="43"/>
      <c r="B84" s="43"/>
      <c r="C84" s="43"/>
      <c r="D84" s="43"/>
      <c r="E84" s="43"/>
      <c r="F84" s="43"/>
      <c r="G84" s="43"/>
      <c r="H84" s="43"/>
      <c r="I84" s="43"/>
      <c r="J84" s="43"/>
      <c r="K84" s="43"/>
      <c r="L84" s="43"/>
      <c r="M84" s="43"/>
      <c r="N84" s="43"/>
      <c r="O84" s="44"/>
      <c r="P84" s="43"/>
      <c r="Q84" s="43"/>
    </row>
    <row r="86" spans="1:18" ht="29.25" customHeight="1" x14ac:dyDescent="0.2">
      <c r="B86" s="55" t="s">
        <v>113</v>
      </c>
      <c r="C86" s="169" t="s">
        <v>114</v>
      </c>
      <c r="D86" s="169"/>
      <c r="E86" s="169"/>
      <c r="F86" s="169"/>
      <c r="G86" s="169"/>
      <c r="H86" s="169"/>
      <c r="I86" s="169"/>
      <c r="J86" s="169"/>
      <c r="K86" s="169"/>
      <c r="L86" s="169"/>
      <c r="M86" s="169"/>
      <c r="N86" s="169"/>
      <c r="O86" s="17"/>
      <c r="R86" s="17"/>
    </row>
    <row r="87" spans="1:18" ht="15" customHeight="1" x14ac:dyDescent="0.2">
      <c r="B87" s="21"/>
      <c r="C87" s="22"/>
      <c r="D87" s="22"/>
      <c r="E87" s="22"/>
      <c r="F87" s="22"/>
      <c r="G87" s="22"/>
      <c r="H87" s="22"/>
      <c r="I87" s="22"/>
      <c r="J87" s="22"/>
      <c r="K87" s="22"/>
      <c r="L87" s="22"/>
      <c r="M87" s="22"/>
      <c r="N87" s="22"/>
      <c r="O87" s="22"/>
      <c r="R87" s="22"/>
    </row>
    <row r="88" spans="1:18" ht="16.5" customHeight="1" x14ac:dyDescent="0.2">
      <c r="B88" s="170" t="s">
        <v>0</v>
      </c>
      <c r="C88" s="171" t="s">
        <v>13</v>
      </c>
      <c r="D88" s="172"/>
      <c r="E88" s="172"/>
      <c r="F88" s="173"/>
      <c r="G88" s="171" t="s">
        <v>2</v>
      </c>
      <c r="H88" s="172"/>
      <c r="I88" s="172"/>
      <c r="J88" s="172"/>
      <c r="K88" s="172"/>
      <c r="L88" s="172"/>
      <c r="M88" s="173"/>
      <c r="N88" s="174" t="s">
        <v>3</v>
      </c>
      <c r="O88" s="24"/>
      <c r="P88" s="168" t="s">
        <v>11</v>
      </c>
      <c r="Q88" s="168"/>
      <c r="R88" s="24"/>
    </row>
    <row r="89" spans="1:18" ht="31.5" customHeight="1" x14ac:dyDescent="0.2">
      <c r="B89" s="170"/>
      <c r="C89" s="38" t="s">
        <v>9</v>
      </c>
      <c r="D89" s="38" t="s">
        <v>10</v>
      </c>
      <c r="E89" s="38" t="s">
        <v>1</v>
      </c>
      <c r="F89" s="38" t="s">
        <v>16</v>
      </c>
      <c r="G89" s="38" t="s">
        <v>14</v>
      </c>
      <c r="H89" s="42" t="s">
        <v>15</v>
      </c>
      <c r="I89" s="38" t="s">
        <v>18</v>
      </c>
      <c r="J89" s="42" t="s">
        <v>17</v>
      </c>
      <c r="K89" s="38" t="s">
        <v>19</v>
      </c>
      <c r="L89" s="42" t="s">
        <v>20</v>
      </c>
      <c r="M89" s="38" t="s">
        <v>4</v>
      </c>
      <c r="N89" s="174"/>
      <c r="O89" s="24"/>
      <c r="P89" s="54" t="s">
        <v>26</v>
      </c>
      <c r="Q89" s="54" t="s">
        <v>5</v>
      </c>
      <c r="R89" s="24"/>
    </row>
    <row r="90" spans="1:18" ht="42.75" x14ac:dyDescent="0.2">
      <c r="B90" s="39" t="s">
        <v>112</v>
      </c>
      <c r="C90" s="26">
        <v>0</v>
      </c>
      <c r="D90" s="26">
        <v>0</v>
      </c>
      <c r="E90" s="26">
        <v>0</v>
      </c>
      <c r="F90" s="46">
        <f>+C90+D90+E90</f>
        <v>0</v>
      </c>
      <c r="G90" s="26">
        <v>0</v>
      </c>
      <c r="H90" s="26"/>
      <c r="I90" s="26">
        <v>0</v>
      </c>
      <c r="J90" s="26"/>
      <c r="K90" s="26">
        <v>0</v>
      </c>
      <c r="L90" s="26"/>
      <c r="M90" s="26">
        <f>+G90+I90+K90</f>
        <v>0</v>
      </c>
      <c r="N90" s="49">
        <f>+F90+M90</f>
        <v>0</v>
      </c>
      <c r="O90" s="28"/>
      <c r="P90" s="29" t="s">
        <v>105</v>
      </c>
      <c r="Q90" s="30">
        <v>310</v>
      </c>
      <c r="R90" s="28"/>
    </row>
    <row r="91" spans="1:18" ht="42.75" x14ac:dyDescent="0.2">
      <c r="B91" s="39" t="s">
        <v>115</v>
      </c>
      <c r="C91" s="26">
        <v>0</v>
      </c>
      <c r="D91" s="26">
        <v>0</v>
      </c>
      <c r="E91" s="26">
        <v>0</v>
      </c>
      <c r="F91" s="46">
        <f>+C91+D91+E91</f>
        <v>0</v>
      </c>
      <c r="G91" s="26">
        <v>0</v>
      </c>
      <c r="H91" s="26"/>
      <c r="I91" s="26">
        <v>0</v>
      </c>
      <c r="J91" s="26"/>
      <c r="K91" s="26">
        <v>0</v>
      </c>
      <c r="L91" s="26"/>
      <c r="M91" s="26">
        <f>+G91+I91+K91</f>
        <v>0</v>
      </c>
      <c r="N91" s="49">
        <f>+F91+M91</f>
        <v>0</v>
      </c>
      <c r="O91" s="28"/>
      <c r="P91" s="29" t="s">
        <v>105</v>
      </c>
      <c r="Q91" s="30">
        <v>160</v>
      </c>
      <c r="R91" s="28"/>
    </row>
    <row r="92" spans="1:18" ht="15.75" x14ac:dyDescent="0.2">
      <c r="B92" s="31" t="s">
        <v>6</v>
      </c>
      <c r="C92" s="32">
        <f>SUM(C90:C91)</f>
        <v>0</v>
      </c>
      <c r="D92" s="32">
        <f>SUM(D90:D91)</f>
        <v>0</v>
      </c>
      <c r="E92" s="32">
        <f>SUM(E90:E91)</f>
        <v>0</v>
      </c>
      <c r="F92" s="32">
        <f>SUM(F90:F91)</f>
        <v>0</v>
      </c>
      <c r="G92" s="32">
        <f>SUM(G90:G91)</f>
        <v>0</v>
      </c>
      <c r="I92" s="32">
        <f>SUM(I90:I91)</f>
        <v>0</v>
      </c>
      <c r="K92" s="32">
        <f>SUM(K90:K91)</f>
        <v>0</v>
      </c>
      <c r="M92" s="50">
        <f>SUM(M90:M91)</f>
        <v>0</v>
      </c>
      <c r="N92" s="50">
        <f>SUM(N90:N91)</f>
        <v>0</v>
      </c>
      <c r="O92" s="33"/>
      <c r="Q92" s="48">
        <f>SUM(Q90:Q91)</f>
        <v>470</v>
      </c>
      <c r="R92" s="33"/>
    </row>
    <row r="94" spans="1:18" ht="15.75" x14ac:dyDescent="0.2">
      <c r="B94" s="31" t="s">
        <v>12</v>
      </c>
      <c r="C94" s="34">
        <f>F92</f>
        <v>0</v>
      </c>
      <c r="D94" s="40"/>
    </row>
    <row r="95" spans="1:18" ht="15.75" x14ac:dyDescent="0.2">
      <c r="B95" s="31" t="s">
        <v>7</v>
      </c>
      <c r="C95" s="34">
        <f>+M92</f>
        <v>0</v>
      </c>
      <c r="D95" s="40"/>
    </row>
    <row r="96" spans="1:18" ht="15.75" x14ac:dyDescent="0.25">
      <c r="B96" s="31" t="s">
        <v>3</v>
      </c>
      <c r="C96" s="36">
        <f>+C94+C95</f>
        <v>0</v>
      </c>
      <c r="D96" s="41"/>
    </row>
  </sheetData>
  <mergeCells count="50">
    <mergeCell ref="C2:N2"/>
    <mergeCell ref="C4:N4"/>
    <mergeCell ref="B6:B7"/>
    <mergeCell ref="C6:F6"/>
    <mergeCell ref="G6:M6"/>
    <mergeCell ref="N6:N7"/>
    <mergeCell ref="P6:Q6"/>
    <mergeCell ref="C20:N20"/>
    <mergeCell ref="B22:B23"/>
    <mergeCell ref="C22:F22"/>
    <mergeCell ref="G22:M22"/>
    <mergeCell ref="N22:N23"/>
    <mergeCell ref="P22:Q22"/>
    <mergeCell ref="B61:B63"/>
    <mergeCell ref="C61:C63"/>
    <mergeCell ref="P55:Q55"/>
    <mergeCell ref="C37:N37"/>
    <mergeCell ref="B39:B40"/>
    <mergeCell ref="C39:F39"/>
    <mergeCell ref="G39:M39"/>
    <mergeCell ref="N39:N40"/>
    <mergeCell ref="P39:Q39"/>
    <mergeCell ref="N61:N63"/>
    <mergeCell ref="H61:H63"/>
    <mergeCell ref="I61:I63"/>
    <mergeCell ref="J61:J63"/>
    <mergeCell ref="K61:K63"/>
    <mergeCell ref="L61:L63"/>
    <mergeCell ref="M61:M63"/>
    <mergeCell ref="C53:N53"/>
    <mergeCell ref="B55:B56"/>
    <mergeCell ref="C55:F55"/>
    <mergeCell ref="G55:M55"/>
    <mergeCell ref="N55:N56"/>
    <mergeCell ref="D61:D63"/>
    <mergeCell ref="E61:E63"/>
    <mergeCell ref="P74:Q74"/>
    <mergeCell ref="C86:N86"/>
    <mergeCell ref="B88:B89"/>
    <mergeCell ref="C88:F88"/>
    <mergeCell ref="G88:M88"/>
    <mergeCell ref="N88:N89"/>
    <mergeCell ref="P88:Q88"/>
    <mergeCell ref="C72:N72"/>
    <mergeCell ref="B74:B75"/>
    <mergeCell ref="C74:F74"/>
    <mergeCell ref="G74:M74"/>
    <mergeCell ref="N74:N75"/>
    <mergeCell ref="F61:F63"/>
    <mergeCell ref="G61:G6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2:R84"/>
  <sheetViews>
    <sheetView topLeftCell="A77" workbookViewId="0">
      <pane xSplit="2" topLeftCell="C1" activePane="topRight" state="frozen"/>
      <selection pane="topRight" activeCell="A83" sqref="A83"/>
    </sheetView>
  </sheetViews>
  <sheetFormatPr baseColWidth="10" defaultColWidth="11.42578125" defaultRowHeight="14.25" x14ac:dyDescent="0.2"/>
  <cols>
    <col min="1" max="1" width="3.140625" style="18" customWidth="1"/>
    <col min="2" max="2" width="42.42578125" style="18" customWidth="1"/>
    <col min="3" max="7" width="20.7109375" style="18" customWidth="1"/>
    <col min="8" max="8" width="24.28515625" style="18" customWidth="1"/>
    <col min="9" max="13" width="20.7109375" style="18" customWidth="1"/>
    <col min="14" max="14" width="21.140625" style="18" customWidth="1"/>
    <col min="15" max="15" width="3.140625" style="35" customWidth="1"/>
    <col min="16" max="16" width="31.28515625" style="18" customWidth="1"/>
    <col min="17" max="17" width="16.28515625" style="18" customWidth="1"/>
    <col min="18" max="18" width="3.140625" style="35" customWidth="1"/>
    <col min="19" max="19" width="6.85546875" style="18" customWidth="1"/>
    <col min="20" max="16384" width="11.42578125" style="18"/>
  </cols>
  <sheetData>
    <row r="2" spans="1:18" ht="36" customHeight="1" x14ac:dyDescent="0.2">
      <c r="B2" s="55" t="s">
        <v>117</v>
      </c>
      <c r="C2" s="169" t="s">
        <v>116</v>
      </c>
      <c r="D2" s="169"/>
      <c r="E2" s="169"/>
      <c r="F2" s="169"/>
      <c r="G2" s="169"/>
      <c r="H2" s="169"/>
      <c r="I2" s="169"/>
      <c r="J2" s="169"/>
      <c r="K2" s="169"/>
      <c r="L2" s="169"/>
      <c r="M2" s="169"/>
      <c r="N2" s="169"/>
      <c r="O2" s="17"/>
      <c r="R2" s="17"/>
    </row>
    <row r="3" spans="1:18" x14ac:dyDescent="0.2">
      <c r="C3" s="19"/>
      <c r="D3" s="19"/>
      <c r="E3" s="19"/>
      <c r="F3" s="19"/>
      <c r="G3" s="19"/>
      <c r="H3" s="19"/>
      <c r="I3" s="19"/>
      <c r="J3" s="19"/>
      <c r="K3" s="19"/>
      <c r="L3" s="19"/>
      <c r="M3" s="19"/>
      <c r="N3" s="19"/>
      <c r="O3" s="20"/>
      <c r="R3" s="20"/>
    </row>
    <row r="4" spans="1:18" ht="29.25" customHeight="1" x14ac:dyDescent="0.2">
      <c r="B4" s="55" t="s">
        <v>119</v>
      </c>
      <c r="C4" s="169" t="s">
        <v>118</v>
      </c>
      <c r="D4" s="169"/>
      <c r="E4" s="169"/>
      <c r="F4" s="169"/>
      <c r="G4" s="169"/>
      <c r="H4" s="169"/>
      <c r="I4" s="169"/>
      <c r="J4" s="169"/>
      <c r="K4" s="169"/>
      <c r="L4" s="169"/>
      <c r="M4" s="169"/>
      <c r="N4" s="169"/>
      <c r="O4" s="17"/>
      <c r="R4" s="17"/>
    </row>
    <row r="5" spans="1:18" ht="15" customHeight="1" x14ac:dyDescent="0.2">
      <c r="B5" s="21"/>
      <c r="C5" s="22"/>
      <c r="D5" s="22"/>
      <c r="E5" s="22"/>
      <c r="F5" s="22"/>
      <c r="G5" s="22"/>
      <c r="H5" s="22"/>
      <c r="I5" s="22"/>
      <c r="J5" s="22"/>
      <c r="K5" s="22"/>
      <c r="L5" s="22"/>
      <c r="M5" s="22"/>
      <c r="N5" s="22"/>
      <c r="O5" s="22"/>
      <c r="R5" s="22"/>
    </row>
    <row r="6" spans="1:18" ht="16.5" customHeight="1" x14ac:dyDescent="0.2">
      <c r="B6" s="170" t="s">
        <v>0</v>
      </c>
      <c r="C6" s="171" t="s">
        <v>13</v>
      </c>
      <c r="D6" s="172"/>
      <c r="E6" s="172"/>
      <c r="F6" s="173"/>
      <c r="G6" s="171" t="s">
        <v>2</v>
      </c>
      <c r="H6" s="172"/>
      <c r="I6" s="172"/>
      <c r="J6" s="172"/>
      <c r="K6" s="172"/>
      <c r="L6" s="172"/>
      <c r="M6" s="173"/>
      <c r="N6" s="174" t="s">
        <v>3</v>
      </c>
      <c r="O6" s="24"/>
      <c r="P6" s="168" t="s">
        <v>11</v>
      </c>
      <c r="Q6" s="168"/>
      <c r="R6" s="24"/>
    </row>
    <row r="7" spans="1:18" ht="31.5" customHeight="1" x14ac:dyDescent="0.2">
      <c r="B7" s="170"/>
      <c r="C7" s="38" t="s">
        <v>9</v>
      </c>
      <c r="D7" s="38" t="s">
        <v>10</v>
      </c>
      <c r="E7" s="38" t="s">
        <v>1</v>
      </c>
      <c r="F7" s="38" t="s">
        <v>16</v>
      </c>
      <c r="G7" s="38" t="s">
        <v>14</v>
      </c>
      <c r="H7" s="42" t="s">
        <v>15</v>
      </c>
      <c r="I7" s="38" t="s">
        <v>18</v>
      </c>
      <c r="J7" s="42" t="s">
        <v>17</v>
      </c>
      <c r="K7" s="38" t="s">
        <v>19</v>
      </c>
      <c r="L7" s="42" t="s">
        <v>20</v>
      </c>
      <c r="M7" s="38" t="s">
        <v>4</v>
      </c>
      <c r="N7" s="174"/>
      <c r="O7" s="24"/>
      <c r="P7" s="54" t="s">
        <v>26</v>
      </c>
      <c r="Q7" s="54" t="s">
        <v>5</v>
      </c>
      <c r="R7" s="24"/>
    </row>
    <row r="8" spans="1:18" ht="71.25" x14ac:dyDescent="0.2">
      <c r="B8" s="39" t="s">
        <v>120</v>
      </c>
      <c r="C8" s="47">
        <v>1000000000</v>
      </c>
      <c r="D8" s="26">
        <v>0</v>
      </c>
      <c r="E8" s="26">
        <v>0</v>
      </c>
      <c r="F8" s="46">
        <f>+C8+D8+E8</f>
        <v>1000000000</v>
      </c>
      <c r="G8" s="26">
        <v>0</v>
      </c>
      <c r="H8" s="26"/>
      <c r="I8" s="26">
        <v>0</v>
      </c>
      <c r="J8" s="26"/>
      <c r="K8" s="47">
        <v>1000000000</v>
      </c>
      <c r="L8" s="56" t="s">
        <v>123</v>
      </c>
      <c r="M8" s="26">
        <f>+G8+I8+K8</f>
        <v>1000000000</v>
      </c>
      <c r="N8" s="49">
        <f>+F8+M8</f>
        <v>2000000000</v>
      </c>
      <c r="O8" s="28"/>
      <c r="P8" s="29" t="s">
        <v>122</v>
      </c>
      <c r="Q8" s="30">
        <v>4</v>
      </c>
      <c r="R8" s="28"/>
    </row>
    <row r="9" spans="1:18" ht="15" x14ac:dyDescent="0.2">
      <c r="B9" s="39" t="s">
        <v>121</v>
      </c>
      <c r="C9" s="26">
        <v>0</v>
      </c>
      <c r="D9" s="26">
        <v>0</v>
      </c>
      <c r="E9" s="26">
        <v>0</v>
      </c>
      <c r="F9" s="46">
        <f>+C9+D9+E9</f>
        <v>0</v>
      </c>
      <c r="G9" s="26">
        <v>0</v>
      </c>
      <c r="H9" s="26"/>
      <c r="I9" s="26">
        <v>0</v>
      </c>
      <c r="J9" s="26"/>
      <c r="K9" s="47">
        <v>12000000000</v>
      </c>
      <c r="L9" s="47" t="s">
        <v>30</v>
      </c>
      <c r="M9" s="26">
        <f>+G9+I9+K9</f>
        <v>12000000000</v>
      </c>
      <c r="N9" s="49">
        <f>+F9+M9</f>
        <v>12000000000</v>
      </c>
      <c r="O9" s="28"/>
      <c r="P9" s="29"/>
      <c r="Q9" s="30"/>
      <c r="R9" s="28"/>
    </row>
    <row r="10" spans="1:18" ht="15.75" x14ac:dyDescent="0.2">
      <c r="B10" s="31" t="s">
        <v>6</v>
      </c>
      <c r="C10" s="32">
        <f>SUM(C8:C9)</f>
        <v>1000000000</v>
      </c>
      <c r="D10" s="32">
        <f>SUM(D8:D9)</f>
        <v>0</v>
      </c>
      <c r="E10" s="32">
        <f>SUM(E8:E9)</f>
        <v>0</v>
      </c>
      <c r="F10" s="32">
        <f>SUM(F8:F9)</f>
        <v>1000000000</v>
      </c>
      <c r="G10" s="32">
        <f>SUM(G8:G9)</f>
        <v>0</v>
      </c>
      <c r="I10" s="32">
        <f>SUM(I8:I9)</f>
        <v>0</v>
      </c>
      <c r="K10" s="32">
        <f>SUM(K8:K9)</f>
        <v>13000000000</v>
      </c>
      <c r="M10" s="50">
        <f>SUM(M8:M9)</f>
        <v>13000000000</v>
      </c>
      <c r="N10" s="50">
        <f>SUM(N8:N9)</f>
        <v>14000000000</v>
      </c>
      <c r="O10" s="33"/>
      <c r="Q10" s="48">
        <f>SUM(Q8:Q9)</f>
        <v>4</v>
      </c>
      <c r="R10" s="33"/>
    </row>
    <row r="12" spans="1:18" ht="15.75" x14ac:dyDescent="0.2">
      <c r="B12" s="31" t="s">
        <v>12</v>
      </c>
      <c r="C12" s="34">
        <f>F10</f>
        <v>1000000000</v>
      </c>
      <c r="D12" s="40"/>
    </row>
    <row r="13" spans="1:18" ht="15.75" x14ac:dyDescent="0.2">
      <c r="B13" s="31" t="s">
        <v>7</v>
      </c>
      <c r="C13" s="34">
        <f>+M10</f>
        <v>13000000000</v>
      </c>
      <c r="D13" s="40"/>
    </row>
    <row r="14" spans="1:18" ht="15.75" x14ac:dyDescent="0.25">
      <c r="B14" s="31" t="s">
        <v>3</v>
      </c>
      <c r="C14" s="36">
        <f>+C12+C13</f>
        <v>14000000000</v>
      </c>
      <c r="D14" s="41"/>
    </row>
    <row r="16" spans="1:18" x14ac:dyDescent="0.2">
      <c r="A16" s="43"/>
      <c r="B16" s="43"/>
      <c r="C16" s="43"/>
      <c r="D16" s="43"/>
      <c r="E16" s="43"/>
      <c r="F16" s="43"/>
      <c r="G16" s="43"/>
      <c r="H16" s="43"/>
      <c r="I16" s="43"/>
      <c r="J16" s="43"/>
      <c r="K16" s="43"/>
      <c r="L16" s="43"/>
      <c r="M16" s="43"/>
      <c r="N16" s="43"/>
      <c r="O16" s="44"/>
      <c r="P16" s="43"/>
      <c r="Q16" s="43"/>
    </row>
    <row r="18" spans="2:18" ht="29.25" customHeight="1" x14ac:dyDescent="0.2">
      <c r="B18" s="55" t="s">
        <v>125</v>
      </c>
      <c r="C18" s="169" t="s">
        <v>124</v>
      </c>
      <c r="D18" s="169"/>
      <c r="E18" s="169"/>
      <c r="F18" s="169"/>
      <c r="G18" s="169"/>
      <c r="H18" s="169"/>
      <c r="I18" s="169"/>
      <c r="J18" s="169"/>
      <c r="K18" s="169"/>
      <c r="L18" s="169"/>
      <c r="M18" s="169"/>
      <c r="N18" s="169"/>
      <c r="O18" s="17"/>
      <c r="R18" s="17"/>
    </row>
    <row r="19" spans="2:18" ht="15" customHeight="1" x14ac:dyDescent="0.2">
      <c r="B19" s="21"/>
      <c r="C19" s="22"/>
      <c r="D19" s="22"/>
      <c r="E19" s="22"/>
      <c r="F19" s="22"/>
      <c r="G19" s="22"/>
      <c r="H19" s="22"/>
      <c r="I19" s="22"/>
      <c r="J19" s="22"/>
      <c r="K19" s="22"/>
      <c r="L19" s="22"/>
      <c r="M19" s="22"/>
      <c r="N19" s="22"/>
      <c r="O19" s="22"/>
      <c r="R19" s="22"/>
    </row>
    <row r="20" spans="2:18" ht="16.5" customHeight="1" x14ac:dyDescent="0.2">
      <c r="B20" s="170" t="s">
        <v>0</v>
      </c>
      <c r="C20" s="171" t="s">
        <v>13</v>
      </c>
      <c r="D20" s="172"/>
      <c r="E20" s="172"/>
      <c r="F20" s="173"/>
      <c r="G20" s="171" t="s">
        <v>2</v>
      </c>
      <c r="H20" s="172"/>
      <c r="I20" s="172"/>
      <c r="J20" s="172"/>
      <c r="K20" s="172"/>
      <c r="L20" s="172"/>
      <c r="M20" s="173"/>
      <c r="N20" s="174" t="s">
        <v>3</v>
      </c>
      <c r="O20" s="24"/>
      <c r="P20" s="168" t="s">
        <v>11</v>
      </c>
      <c r="Q20" s="168"/>
      <c r="R20" s="24"/>
    </row>
    <row r="21" spans="2:18" ht="31.5" customHeight="1" x14ac:dyDescent="0.2">
      <c r="B21" s="170"/>
      <c r="C21" s="38" t="s">
        <v>9</v>
      </c>
      <c r="D21" s="38" t="s">
        <v>10</v>
      </c>
      <c r="E21" s="38" t="s">
        <v>1</v>
      </c>
      <c r="F21" s="38" t="s">
        <v>16</v>
      </c>
      <c r="G21" s="38" t="s">
        <v>14</v>
      </c>
      <c r="H21" s="42" t="s">
        <v>15</v>
      </c>
      <c r="I21" s="38" t="s">
        <v>18</v>
      </c>
      <c r="J21" s="42" t="s">
        <v>17</v>
      </c>
      <c r="K21" s="38" t="s">
        <v>19</v>
      </c>
      <c r="L21" s="42" t="s">
        <v>20</v>
      </c>
      <c r="M21" s="38" t="s">
        <v>4</v>
      </c>
      <c r="N21" s="174"/>
      <c r="O21" s="24"/>
      <c r="P21" s="54" t="s">
        <v>26</v>
      </c>
      <c r="Q21" s="54" t="s">
        <v>5</v>
      </c>
      <c r="R21" s="24"/>
    </row>
    <row r="22" spans="2:18" ht="60" x14ac:dyDescent="0.2">
      <c r="B22" s="39" t="s">
        <v>126</v>
      </c>
      <c r="C22" s="26">
        <v>0</v>
      </c>
      <c r="D22" s="26">
        <v>0</v>
      </c>
      <c r="E22" s="26">
        <v>0</v>
      </c>
      <c r="F22" s="46">
        <f>+C22+D22+E22</f>
        <v>0</v>
      </c>
      <c r="G22" s="47">
        <v>3000000000</v>
      </c>
      <c r="H22" s="47"/>
      <c r="I22" s="26">
        <v>0</v>
      </c>
      <c r="J22" s="26"/>
      <c r="K22" s="26">
        <v>0</v>
      </c>
      <c r="L22" s="26"/>
      <c r="M22" s="26">
        <f>+G22+I22+K22</f>
        <v>3000000000</v>
      </c>
      <c r="N22" s="49">
        <f>+F22+M22</f>
        <v>3000000000</v>
      </c>
      <c r="O22" s="28"/>
      <c r="P22" s="29" t="s">
        <v>106</v>
      </c>
      <c r="Q22" s="30">
        <v>7000</v>
      </c>
      <c r="R22" s="28"/>
    </row>
    <row r="23" spans="2:18" ht="30" x14ac:dyDescent="0.2">
      <c r="B23" s="39" t="s">
        <v>127</v>
      </c>
      <c r="C23" s="26">
        <v>0</v>
      </c>
      <c r="D23" s="26">
        <v>0</v>
      </c>
      <c r="E23" s="26">
        <v>0</v>
      </c>
      <c r="F23" s="46">
        <f t="shared" ref="F23:F28" si="0">+C23+D23+E23</f>
        <v>0</v>
      </c>
      <c r="G23" s="47">
        <v>6000000000</v>
      </c>
      <c r="H23" s="47" t="s">
        <v>128</v>
      </c>
      <c r="I23" s="26">
        <v>0</v>
      </c>
      <c r="J23" s="26"/>
      <c r="K23" s="26">
        <v>0</v>
      </c>
      <c r="L23" s="26"/>
      <c r="M23" s="26">
        <f t="shared" ref="M23:M28" si="1">+G23+I23+K23</f>
        <v>6000000000</v>
      </c>
      <c r="N23" s="49">
        <f t="shared" ref="N23:N28" si="2">+F23+M23</f>
        <v>6000000000</v>
      </c>
      <c r="O23" s="28"/>
      <c r="P23" s="29"/>
      <c r="Q23" s="30"/>
      <c r="R23" s="28"/>
    </row>
    <row r="24" spans="2:18" ht="57" x14ac:dyDescent="0.2">
      <c r="B24" s="39" t="s">
        <v>129</v>
      </c>
      <c r="C24" s="26">
        <v>0</v>
      </c>
      <c r="D24" s="26">
        <v>0</v>
      </c>
      <c r="E24" s="26">
        <v>0</v>
      </c>
      <c r="F24" s="46">
        <f t="shared" si="0"/>
        <v>0</v>
      </c>
      <c r="G24" s="26">
        <v>500000000</v>
      </c>
      <c r="H24" s="26" t="s">
        <v>130</v>
      </c>
      <c r="I24" s="26">
        <v>0</v>
      </c>
      <c r="J24" s="26"/>
      <c r="K24" s="26">
        <v>0</v>
      </c>
      <c r="L24" s="26"/>
      <c r="M24" s="26">
        <f t="shared" si="1"/>
        <v>500000000</v>
      </c>
      <c r="N24" s="49">
        <f t="shared" si="2"/>
        <v>500000000</v>
      </c>
      <c r="O24" s="28"/>
      <c r="P24" s="29" t="s">
        <v>106</v>
      </c>
      <c r="Q24" s="30">
        <v>10000</v>
      </c>
      <c r="R24" s="28"/>
    </row>
    <row r="25" spans="2:18" ht="57" x14ac:dyDescent="0.2">
      <c r="B25" s="39" t="s">
        <v>131</v>
      </c>
      <c r="C25" s="47">
        <v>100000000</v>
      </c>
      <c r="D25" s="26">
        <v>0</v>
      </c>
      <c r="E25" s="26">
        <v>0</v>
      </c>
      <c r="F25" s="46">
        <f t="shared" si="0"/>
        <v>100000000</v>
      </c>
      <c r="G25" s="26">
        <v>0</v>
      </c>
      <c r="H25" s="26"/>
      <c r="I25" s="26">
        <v>0</v>
      </c>
      <c r="J25" s="26"/>
      <c r="K25" s="26">
        <v>0</v>
      </c>
      <c r="L25" s="26"/>
      <c r="M25" s="26">
        <f t="shared" si="1"/>
        <v>0</v>
      </c>
      <c r="N25" s="49">
        <f t="shared" si="2"/>
        <v>100000000</v>
      </c>
      <c r="O25" s="28"/>
      <c r="P25" s="29" t="s">
        <v>106</v>
      </c>
      <c r="Q25" s="30">
        <v>10000</v>
      </c>
      <c r="R25" s="28"/>
    </row>
    <row r="26" spans="2:18" ht="90" x14ac:dyDescent="0.2">
      <c r="B26" s="59" t="s">
        <v>132</v>
      </c>
      <c r="C26" s="47">
        <v>450000000</v>
      </c>
      <c r="D26" s="26">
        <v>0</v>
      </c>
      <c r="E26" s="26">
        <v>0</v>
      </c>
      <c r="F26" s="46">
        <f t="shared" si="0"/>
        <v>450000000</v>
      </c>
      <c r="G26" s="26">
        <v>0</v>
      </c>
      <c r="H26" s="26"/>
      <c r="I26" s="26">
        <v>0</v>
      </c>
      <c r="J26" s="26"/>
      <c r="K26" s="26">
        <v>0</v>
      </c>
      <c r="L26" s="26"/>
      <c r="M26" s="26">
        <f t="shared" si="1"/>
        <v>0</v>
      </c>
      <c r="N26" s="49">
        <f t="shared" si="2"/>
        <v>450000000</v>
      </c>
      <c r="O26" s="28"/>
      <c r="P26" s="29"/>
      <c r="Q26" s="30"/>
      <c r="R26" s="28"/>
    </row>
    <row r="27" spans="2:18" ht="30" x14ac:dyDescent="0.2">
      <c r="B27" s="39" t="s">
        <v>133</v>
      </c>
      <c r="C27" s="47">
        <v>200000000</v>
      </c>
      <c r="D27" s="26">
        <v>0</v>
      </c>
      <c r="E27" s="26">
        <v>0</v>
      </c>
      <c r="F27" s="46">
        <f t="shared" si="0"/>
        <v>200000000</v>
      </c>
      <c r="G27" s="26">
        <v>0</v>
      </c>
      <c r="H27" s="26"/>
      <c r="I27" s="26">
        <v>0</v>
      </c>
      <c r="J27" s="26"/>
      <c r="K27" s="26">
        <v>0</v>
      </c>
      <c r="L27" s="26"/>
      <c r="M27" s="26">
        <f t="shared" si="1"/>
        <v>0</v>
      </c>
      <c r="N27" s="49">
        <f t="shared" si="2"/>
        <v>200000000</v>
      </c>
      <c r="O27" s="28"/>
      <c r="P27" s="29"/>
      <c r="Q27" s="30"/>
      <c r="R27" s="28"/>
    </row>
    <row r="28" spans="2:18" ht="30" x14ac:dyDescent="0.2">
      <c r="B28" s="39" t="s">
        <v>134</v>
      </c>
      <c r="C28" s="47">
        <v>50000000</v>
      </c>
      <c r="D28" s="26">
        <v>0</v>
      </c>
      <c r="E28" s="26">
        <v>0</v>
      </c>
      <c r="F28" s="46">
        <f t="shared" si="0"/>
        <v>50000000</v>
      </c>
      <c r="G28" s="26">
        <v>0</v>
      </c>
      <c r="H28" s="26"/>
      <c r="I28" s="26">
        <v>0</v>
      </c>
      <c r="J28" s="26"/>
      <c r="K28" s="26">
        <v>0</v>
      </c>
      <c r="L28" s="26"/>
      <c r="M28" s="26">
        <f t="shared" si="1"/>
        <v>0</v>
      </c>
      <c r="N28" s="49">
        <f t="shared" si="2"/>
        <v>50000000</v>
      </c>
      <c r="O28" s="28"/>
      <c r="P28" s="29"/>
      <c r="Q28" s="30"/>
      <c r="R28" s="28"/>
    </row>
    <row r="29" spans="2:18" ht="15.75" x14ac:dyDescent="0.2">
      <c r="B29" s="31" t="s">
        <v>6</v>
      </c>
      <c r="C29" s="32">
        <f>SUM(C22:C28)</f>
        <v>800000000</v>
      </c>
      <c r="D29" s="32">
        <f>SUM(D22:D28)</f>
        <v>0</v>
      </c>
      <c r="E29" s="32">
        <f>SUM(E22:E28)</f>
        <v>0</v>
      </c>
      <c r="F29" s="32">
        <f>SUM(F22:F28)</f>
        <v>800000000</v>
      </c>
      <c r="G29" s="32">
        <f>SUM(G22:G28)</f>
        <v>9500000000</v>
      </c>
      <c r="I29" s="32">
        <f>SUM(I22:I28)</f>
        <v>0</v>
      </c>
      <c r="K29" s="32">
        <f>SUM(K22:K28)</f>
        <v>0</v>
      </c>
      <c r="M29" s="50">
        <f>SUM(M22:M28)</f>
        <v>9500000000</v>
      </c>
      <c r="N29" s="50">
        <f>SUM(N22:N28)</f>
        <v>10300000000</v>
      </c>
      <c r="O29" s="33"/>
      <c r="Q29" s="48">
        <f>SUM(Q22:Q28)</f>
        <v>27000</v>
      </c>
      <c r="R29" s="33"/>
    </row>
    <row r="31" spans="2:18" ht="15.75" x14ac:dyDescent="0.2">
      <c r="B31" s="31" t="s">
        <v>12</v>
      </c>
      <c r="C31" s="34">
        <f>F29</f>
        <v>800000000</v>
      </c>
      <c r="D31" s="40"/>
    </row>
    <row r="32" spans="2:18" ht="15.75" x14ac:dyDescent="0.2">
      <c r="B32" s="31" t="s">
        <v>7</v>
      </c>
      <c r="C32" s="34">
        <f>+M29</f>
        <v>9500000000</v>
      </c>
      <c r="D32" s="40"/>
    </row>
    <row r="33" spans="1:18" ht="15.75" x14ac:dyDescent="0.25">
      <c r="B33" s="31" t="s">
        <v>3</v>
      </c>
      <c r="C33" s="36">
        <f>+C31+C32</f>
        <v>10300000000</v>
      </c>
      <c r="D33" s="41"/>
    </row>
    <row r="35" spans="1:18" x14ac:dyDescent="0.2">
      <c r="A35" s="43"/>
      <c r="B35" s="43"/>
      <c r="C35" s="43"/>
      <c r="D35" s="43"/>
      <c r="E35" s="43"/>
      <c r="F35" s="43"/>
      <c r="G35" s="43"/>
      <c r="H35" s="43"/>
      <c r="I35" s="43"/>
      <c r="J35" s="43"/>
      <c r="K35" s="43"/>
      <c r="L35" s="43"/>
      <c r="M35" s="43"/>
      <c r="N35" s="43"/>
      <c r="O35" s="44"/>
      <c r="P35" s="43"/>
      <c r="Q35" s="43"/>
    </row>
    <row r="37" spans="1:18" ht="29.25" customHeight="1" x14ac:dyDescent="0.2">
      <c r="B37" s="55" t="s">
        <v>135</v>
      </c>
      <c r="C37" s="169" t="s">
        <v>136</v>
      </c>
      <c r="D37" s="169"/>
      <c r="E37" s="169"/>
      <c r="F37" s="169"/>
      <c r="G37" s="169"/>
      <c r="H37" s="169"/>
      <c r="I37" s="169"/>
      <c r="J37" s="169"/>
      <c r="K37" s="169"/>
      <c r="L37" s="169"/>
      <c r="M37" s="169"/>
      <c r="N37" s="169"/>
      <c r="O37" s="17"/>
      <c r="R37" s="17"/>
    </row>
    <row r="38" spans="1:18" ht="15" customHeight="1" x14ac:dyDescent="0.2">
      <c r="B38" s="21"/>
      <c r="C38" s="22"/>
      <c r="D38" s="22"/>
      <c r="E38" s="22"/>
      <c r="F38" s="22"/>
      <c r="G38" s="22"/>
      <c r="H38" s="22"/>
      <c r="I38" s="22"/>
      <c r="J38" s="22"/>
      <c r="K38" s="22"/>
      <c r="L38" s="22"/>
      <c r="M38" s="22"/>
      <c r="N38" s="22"/>
      <c r="O38" s="22"/>
      <c r="R38" s="22"/>
    </row>
    <row r="39" spans="1:18" ht="16.5" customHeight="1" x14ac:dyDescent="0.2">
      <c r="B39" s="170" t="s">
        <v>0</v>
      </c>
      <c r="C39" s="171" t="s">
        <v>13</v>
      </c>
      <c r="D39" s="172"/>
      <c r="E39" s="172"/>
      <c r="F39" s="173"/>
      <c r="G39" s="171" t="s">
        <v>2</v>
      </c>
      <c r="H39" s="172"/>
      <c r="I39" s="172"/>
      <c r="J39" s="172"/>
      <c r="K39" s="172"/>
      <c r="L39" s="172"/>
      <c r="M39" s="173"/>
      <c r="N39" s="174" t="s">
        <v>3</v>
      </c>
      <c r="O39" s="24"/>
      <c r="P39" s="168" t="s">
        <v>11</v>
      </c>
      <c r="Q39" s="168"/>
      <c r="R39" s="24"/>
    </row>
    <row r="40" spans="1:18" ht="31.5" customHeight="1" x14ac:dyDescent="0.2">
      <c r="B40" s="170"/>
      <c r="C40" s="38" t="s">
        <v>9</v>
      </c>
      <c r="D40" s="38" t="s">
        <v>10</v>
      </c>
      <c r="E40" s="38" t="s">
        <v>1</v>
      </c>
      <c r="F40" s="38" t="s">
        <v>16</v>
      </c>
      <c r="G40" s="38" t="s">
        <v>14</v>
      </c>
      <c r="H40" s="42" t="s">
        <v>15</v>
      </c>
      <c r="I40" s="38" t="s">
        <v>18</v>
      </c>
      <c r="J40" s="42" t="s">
        <v>17</v>
      </c>
      <c r="K40" s="38" t="s">
        <v>19</v>
      </c>
      <c r="L40" s="42" t="s">
        <v>20</v>
      </c>
      <c r="M40" s="38" t="s">
        <v>4</v>
      </c>
      <c r="N40" s="174"/>
      <c r="O40" s="24"/>
      <c r="P40" s="54" t="s">
        <v>26</v>
      </c>
      <c r="Q40" s="54" t="s">
        <v>5</v>
      </c>
      <c r="R40" s="24"/>
    </row>
    <row r="41" spans="1:18" ht="57" x14ac:dyDescent="0.2">
      <c r="B41" s="39" t="s">
        <v>137</v>
      </c>
      <c r="C41" s="47">
        <v>1100000000</v>
      </c>
      <c r="D41" s="26">
        <v>0</v>
      </c>
      <c r="E41" s="26">
        <v>0</v>
      </c>
      <c r="F41" s="46">
        <f>+C41+D41+E41</f>
        <v>1100000000</v>
      </c>
      <c r="G41" s="47">
        <v>400000000</v>
      </c>
      <c r="H41" s="47"/>
      <c r="I41" s="26">
        <v>0</v>
      </c>
      <c r="J41" s="26"/>
      <c r="K41" s="26">
        <v>0</v>
      </c>
      <c r="L41" s="26"/>
      <c r="M41" s="26">
        <f>+G41+I41+K41</f>
        <v>400000000</v>
      </c>
      <c r="N41" s="49">
        <f>+F41+M41</f>
        <v>1500000000</v>
      </c>
      <c r="O41" s="28"/>
      <c r="P41" s="29" t="s">
        <v>106</v>
      </c>
      <c r="Q41" s="30">
        <v>1201700</v>
      </c>
      <c r="R41" s="28"/>
    </row>
    <row r="42" spans="1:18" ht="57" x14ac:dyDescent="0.2">
      <c r="B42" s="59" t="s">
        <v>138</v>
      </c>
      <c r="C42" s="26">
        <v>0</v>
      </c>
      <c r="D42" s="26">
        <v>0</v>
      </c>
      <c r="E42" s="26">
        <v>0</v>
      </c>
      <c r="F42" s="46">
        <f>+C42+D42+E42</f>
        <v>0</v>
      </c>
      <c r="G42" s="47">
        <v>180000000</v>
      </c>
      <c r="H42" s="47"/>
      <c r="I42" s="26">
        <v>0</v>
      </c>
      <c r="J42" s="26"/>
      <c r="K42" s="26">
        <v>100000000</v>
      </c>
      <c r="L42" s="26" t="s">
        <v>139</v>
      </c>
      <c r="M42" s="26">
        <f>+G42+I42+K42</f>
        <v>280000000</v>
      </c>
      <c r="N42" s="49">
        <f>+F42+M42</f>
        <v>280000000</v>
      </c>
      <c r="O42" s="28"/>
      <c r="P42" s="29" t="s">
        <v>106</v>
      </c>
      <c r="Q42" s="30">
        <v>200000</v>
      </c>
      <c r="R42" s="28"/>
    </row>
    <row r="43" spans="1:18" ht="15.75" x14ac:dyDescent="0.2">
      <c r="B43" s="31" t="s">
        <v>6</v>
      </c>
      <c r="C43" s="32">
        <f>SUM(C41:C42)</f>
        <v>1100000000</v>
      </c>
      <c r="D43" s="32">
        <f>SUM(D41:D42)</f>
        <v>0</v>
      </c>
      <c r="E43" s="32">
        <f>SUM(E41:E42)</f>
        <v>0</v>
      </c>
      <c r="F43" s="32">
        <f>SUM(F41:F42)</f>
        <v>1100000000</v>
      </c>
      <c r="G43" s="32">
        <f>SUM(G41:G42)</f>
        <v>580000000</v>
      </c>
      <c r="I43" s="32">
        <f>SUM(I41:I42)</f>
        <v>0</v>
      </c>
      <c r="K43" s="32">
        <f>SUM(K41:K42)</f>
        <v>100000000</v>
      </c>
      <c r="M43" s="50">
        <f>SUM(M41:M42)</f>
        <v>680000000</v>
      </c>
      <c r="N43" s="50">
        <f>SUM(N41:N42)</f>
        <v>1780000000</v>
      </c>
      <c r="O43" s="33"/>
      <c r="Q43" s="48">
        <f>SUM(Q41:Q42)</f>
        <v>1401700</v>
      </c>
      <c r="R43" s="33"/>
    </row>
    <row r="45" spans="1:18" ht="15.75" x14ac:dyDescent="0.2">
      <c r="B45" s="31" t="s">
        <v>12</v>
      </c>
      <c r="C45" s="34">
        <f>F43</f>
        <v>1100000000</v>
      </c>
      <c r="D45" s="40"/>
    </row>
    <row r="46" spans="1:18" ht="15.75" x14ac:dyDescent="0.2">
      <c r="B46" s="31" t="s">
        <v>7</v>
      </c>
      <c r="C46" s="34">
        <f>+M43</f>
        <v>680000000</v>
      </c>
      <c r="D46" s="40"/>
    </row>
    <row r="47" spans="1:18" ht="15.75" x14ac:dyDescent="0.25">
      <c r="B47" s="31" t="s">
        <v>3</v>
      </c>
      <c r="C47" s="36">
        <f>+C45+C46</f>
        <v>1780000000</v>
      </c>
      <c r="D47" s="41"/>
    </row>
    <row r="49" spans="1:18" x14ac:dyDescent="0.2">
      <c r="A49" s="43"/>
      <c r="B49" s="43"/>
      <c r="C49" s="43"/>
      <c r="D49" s="43"/>
      <c r="E49" s="43"/>
      <c r="F49" s="43"/>
      <c r="G49" s="43"/>
      <c r="H49" s="43"/>
      <c r="I49" s="43"/>
      <c r="J49" s="43"/>
      <c r="K49" s="43"/>
      <c r="L49" s="43"/>
      <c r="M49" s="43"/>
      <c r="N49" s="43"/>
      <c r="O49" s="44"/>
      <c r="P49" s="43"/>
      <c r="Q49" s="43"/>
    </row>
    <row r="51" spans="1:18" ht="29.25" customHeight="1" x14ac:dyDescent="0.2">
      <c r="B51" s="55" t="s">
        <v>140</v>
      </c>
      <c r="C51" s="169" t="s">
        <v>141</v>
      </c>
      <c r="D51" s="169"/>
      <c r="E51" s="169"/>
      <c r="F51" s="169"/>
      <c r="G51" s="169"/>
      <c r="H51" s="169"/>
      <c r="I51" s="169"/>
      <c r="J51" s="169"/>
      <c r="K51" s="169"/>
      <c r="L51" s="169"/>
      <c r="M51" s="169"/>
      <c r="N51" s="169"/>
      <c r="O51" s="17"/>
      <c r="R51" s="17"/>
    </row>
    <row r="52" spans="1:18" ht="15" customHeight="1" x14ac:dyDescent="0.2">
      <c r="B52" s="21"/>
      <c r="C52" s="22"/>
      <c r="D52" s="22"/>
      <c r="E52" s="22"/>
      <c r="F52" s="22"/>
      <c r="G52" s="22"/>
      <c r="H52" s="22"/>
      <c r="I52" s="22"/>
      <c r="J52" s="22"/>
      <c r="K52" s="22"/>
      <c r="L52" s="22"/>
      <c r="M52" s="22"/>
      <c r="N52" s="22"/>
      <c r="O52" s="22"/>
      <c r="R52" s="22"/>
    </row>
    <row r="53" spans="1:18" ht="16.5" customHeight="1" x14ac:dyDescent="0.2">
      <c r="B53" s="170" t="s">
        <v>0</v>
      </c>
      <c r="C53" s="171" t="s">
        <v>13</v>
      </c>
      <c r="D53" s="172"/>
      <c r="E53" s="172"/>
      <c r="F53" s="173"/>
      <c r="G53" s="171" t="s">
        <v>2</v>
      </c>
      <c r="H53" s="172"/>
      <c r="I53" s="172"/>
      <c r="J53" s="172"/>
      <c r="K53" s="172"/>
      <c r="L53" s="172"/>
      <c r="M53" s="173"/>
      <c r="N53" s="174" t="s">
        <v>3</v>
      </c>
      <c r="O53" s="24"/>
      <c r="P53" s="168" t="s">
        <v>11</v>
      </c>
      <c r="Q53" s="168"/>
      <c r="R53" s="24"/>
    </row>
    <row r="54" spans="1:18" ht="31.5" customHeight="1" x14ac:dyDescent="0.2">
      <c r="B54" s="170"/>
      <c r="C54" s="38" t="s">
        <v>9</v>
      </c>
      <c r="D54" s="38" t="s">
        <v>10</v>
      </c>
      <c r="E54" s="38" t="s">
        <v>1</v>
      </c>
      <c r="F54" s="38" t="s">
        <v>16</v>
      </c>
      <c r="G54" s="38" t="s">
        <v>14</v>
      </c>
      <c r="H54" s="42" t="s">
        <v>15</v>
      </c>
      <c r="I54" s="38" t="s">
        <v>18</v>
      </c>
      <c r="J54" s="42" t="s">
        <v>17</v>
      </c>
      <c r="K54" s="38" t="s">
        <v>19</v>
      </c>
      <c r="L54" s="42" t="s">
        <v>20</v>
      </c>
      <c r="M54" s="38" t="s">
        <v>4</v>
      </c>
      <c r="N54" s="174"/>
      <c r="O54" s="24"/>
      <c r="P54" s="54" t="s">
        <v>26</v>
      </c>
      <c r="Q54" s="54" t="s">
        <v>5</v>
      </c>
      <c r="R54" s="24"/>
    </row>
    <row r="55" spans="1:18" ht="42.75" x14ac:dyDescent="0.2">
      <c r="B55" s="39" t="s">
        <v>142</v>
      </c>
      <c r="C55" s="47">
        <v>280000000</v>
      </c>
      <c r="D55" s="26">
        <v>0</v>
      </c>
      <c r="E55" s="26">
        <v>0</v>
      </c>
      <c r="F55" s="46">
        <f t="shared" ref="F55:F60" si="3">+C55+D55+E55</f>
        <v>280000000</v>
      </c>
      <c r="G55" s="47">
        <v>80000000</v>
      </c>
      <c r="H55" s="47"/>
      <c r="I55" s="26">
        <v>0</v>
      </c>
      <c r="J55" s="26"/>
      <c r="K55" s="26">
        <v>55123557919</v>
      </c>
      <c r="L55" s="62" t="s">
        <v>143</v>
      </c>
      <c r="M55" s="26">
        <f t="shared" ref="M55:M60" si="4">+G55+I55+K55</f>
        <v>55203557919</v>
      </c>
      <c r="N55" s="49">
        <f t="shared" ref="N55:N60" si="5">+F55+M55</f>
        <v>55483557919</v>
      </c>
      <c r="O55" s="28"/>
      <c r="P55" s="29" t="s">
        <v>144</v>
      </c>
      <c r="Q55" s="53">
        <v>280000</v>
      </c>
      <c r="R55" s="28"/>
    </row>
    <row r="56" spans="1:18" ht="15" x14ac:dyDescent="0.2">
      <c r="B56" s="39" t="s">
        <v>145</v>
      </c>
      <c r="C56" s="47">
        <v>590000000</v>
      </c>
      <c r="D56" s="26">
        <v>0</v>
      </c>
      <c r="E56" s="26">
        <v>0</v>
      </c>
      <c r="F56" s="46">
        <f t="shared" si="3"/>
        <v>590000000</v>
      </c>
      <c r="G56" s="47">
        <v>115000000</v>
      </c>
      <c r="H56" s="47"/>
      <c r="I56" s="26">
        <v>0</v>
      </c>
      <c r="J56" s="26"/>
      <c r="K56" s="26">
        <v>0</v>
      </c>
      <c r="L56" s="26"/>
      <c r="M56" s="26">
        <f t="shared" si="4"/>
        <v>115000000</v>
      </c>
      <c r="N56" s="49">
        <f t="shared" si="5"/>
        <v>705000000</v>
      </c>
      <c r="O56" s="28"/>
      <c r="P56" s="29"/>
      <c r="Q56" s="53"/>
      <c r="R56" s="28"/>
    </row>
    <row r="57" spans="1:18" ht="30" x14ac:dyDescent="0.2">
      <c r="B57" s="39" t="s">
        <v>146</v>
      </c>
      <c r="C57" s="47">
        <v>100000000</v>
      </c>
      <c r="D57" s="26">
        <v>0</v>
      </c>
      <c r="E57" s="26">
        <v>0</v>
      </c>
      <c r="F57" s="46">
        <f t="shared" si="3"/>
        <v>100000000</v>
      </c>
      <c r="G57" s="47">
        <v>140000000</v>
      </c>
      <c r="H57" s="47"/>
      <c r="I57" s="26">
        <v>0</v>
      </c>
      <c r="J57" s="26"/>
      <c r="K57" s="26">
        <v>0</v>
      </c>
      <c r="L57" s="26"/>
      <c r="M57" s="26">
        <f t="shared" si="4"/>
        <v>140000000</v>
      </c>
      <c r="N57" s="49">
        <f t="shared" si="5"/>
        <v>240000000</v>
      </c>
      <c r="O57" s="28"/>
      <c r="P57" s="29"/>
      <c r="Q57" s="53"/>
      <c r="R57" s="28"/>
    </row>
    <row r="58" spans="1:18" ht="42.75" x14ac:dyDescent="0.2">
      <c r="B58" s="39" t="s">
        <v>147</v>
      </c>
      <c r="C58" s="47">
        <v>210000000</v>
      </c>
      <c r="D58" s="26">
        <v>0</v>
      </c>
      <c r="E58" s="26">
        <v>0</v>
      </c>
      <c r="F58" s="46">
        <f t="shared" si="3"/>
        <v>210000000</v>
      </c>
      <c r="G58" s="47">
        <v>120000000</v>
      </c>
      <c r="H58" s="47"/>
      <c r="I58" s="26">
        <v>0</v>
      </c>
      <c r="J58" s="26"/>
      <c r="K58" s="26">
        <v>0</v>
      </c>
      <c r="L58" s="26"/>
      <c r="M58" s="26">
        <f t="shared" si="4"/>
        <v>120000000</v>
      </c>
      <c r="N58" s="49">
        <f t="shared" si="5"/>
        <v>330000000</v>
      </c>
      <c r="O58" s="28"/>
      <c r="P58" s="29" t="s">
        <v>144</v>
      </c>
      <c r="Q58" s="53">
        <v>35000</v>
      </c>
      <c r="R58" s="28"/>
    </row>
    <row r="59" spans="1:18" ht="42.75" x14ac:dyDescent="0.2">
      <c r="B59" s="39" t="s">
        <v>148</v>
      </c>
      <c r="C59" s="47">
        <v>40000000</v>
      </c>
      <c r="D59" s="26">
        <v>0</v>
      </c>
      <c r="E59" s="26">
        <v>0</v>
      </c>
      <c r="F59" s="46">
        <f t="shared" si="3"/>
        <v>40000000</v>
      </c>
      <c r="G59" s="47">
        <v>30000000</v>
      </c>
      <c r="H59" s="47"/>
      <c r="I59" s="26">
        <v>0</v>
      </c>
      <c r="J59" s="26"/>
      <c r="K59" s="26">
        <v>0</v>
      </c>
      <c r="L59" s="26"/>
      <c r="M59" s="26">
        <f t="shared" si="4"/>
        <v>30000000</v>
      </c>
      <c r="N59" s="49">
        <f t="shared" si="5"/>
        <v>70000000</v>
      </c>
      <c r="O59" s="28"/>
      <c r="P59" s="29" t="s">
        <v>144</v>
      </c>
      <c r="Q59" s="53">
        <v>30000</v>
      </c>
      <c r="R59" s="28"/>
    </row>
    <row r="60" spans="1:18" ht="42.75" x14ac:dyDescent="0.2">
      <c r="B60" s="39" t="s">
        <v>149</v>
      </c>
      <c r="C60" s="47">
        <v>270000000</v>
      </c>
      <c r="D60" s="26">
        <v>0</v>
      </c>
      <c r="E60" s="26">
        <v>0</v>
      </c>
      <c r="F60" s="46">
        <f t="shared" si="3"/>
        <v>270000000</v>
      </c>
      <c r="G60" s="47">
        <v>155000000</v>
      </c>
      <c r="H60" s="47"/>
      <c r="I60" s="26">
        <v>0</v>
      </c>
      <c r="J60" s="26"/>
      <c r="K60" s="26">
        <v>0</v>
      </c>
      <c r="L60" s="26"/>
      <c r="M60" s="26">
        <f t="shared" si="4"/>
        <v>155000000</v>
      </c>
      <c r="N60" s="49">
        <f t="shared" si="5"/>
        <v>425000000</v>
      </c>
      <c r="O60" s="28"/>
      <c r="P60" s="29" t="s">
        <v>144</v>
      </c>
      <c r="Q60" s="53">
        <v>5000</v>
      </c>
      <c r="R60" s="28"/>
    </row>
    <row r="61" spans="1:18" ht="15.75" x14ac:dyDescent="0.2">
      <c r="B61" s="31" t="s">
        <v>6</v>
      </c>
      <c r="C61" s="32">
        <f>SUM(C55:C60)</f>
        <v>1490000000</v>
      </c>
      <c r="D61" s="32">
        <f>SUM(D55:D60)</f>
        <v>0</v>
      </c>
      <c r="E61" s="32">
        <f>SUM(E55:E60)</f>
        <v>0</v>
      </c>
      <c r="F61" s="32">
        <f>SUM(F55:F60)</f>
        <v>1490000000</v>
      </c>
      <c r="G61" s="32">
        <f>SUM(G55:G60)</f>
        <v>640000000</v>
      </c>
      <c r="I61" s="32">
        <f>SUM(I55:I60)</f>
        <v>0</v>
      </c>
      <c r="K61" s="32">
        <f>SUM(K55:K60)</f>
        <v>55123557919</v>
      </c>
      <c r="M61" s="50">
        <f>SUM(M55:M60)</f>
        <v>55763557919</v>
      </c>
      <c r="N61" s="50">
        <f>SUM(N55:N60)</f>
        <v>57253557919</v>
      </c>
      <c r="O61" s="33"/>
      <c r="Q61" s="63">
        <f>SUM(Q55:Q60)</f>
        <v>350000</v>
      </c>
      <c r="R61" s="33"/>
    </row>
    <row r="63" spans="1:18" ht="15.75" x14ac:dyDescent="0.2">
      <c r="B63" s="31" t="s">
        <v>12</v>
      </c>
      <c r="C63" s="34">
        <f>F61</f>
        <v>1490000000</v>
      </c>
      <c r="D63" s="40"/>
    </row>
    <row r="64" spans="1:18" ht="15.75" x14ac:dyDescent="0.2">
      <c r="B64" s="31" t="s">
        <v>7</v>
      </c>
      <c r="C64" s="34">
        <f>+M61</f>
        <v>55763557919</v>
      </c>
      <c r="D64" s="40"/>
    </row>
    <row r="65" spans="1:18" ht="15.75" x14ac:dyDescent="0.25">
      <c r="B65" s="31" t="s">
        <v>3</v>
      </c>
      <c r="C65" s="36">
        <f>+C63+C64</f>
        <v>57253557919</v>
      </c>
      <c r="D65" s="41"/>
    </row>
    <row r="67" spans="1:18" x14ac:dyDescent="0.2">
      <c r="A67" s="43"/>
      <c r="B67" s="43"/>
      <c r="C67" s="43"/>
      <c r="D67" s="43"/>
      <c r="E67" s="43"/>
      <c r="F67" s="43"/>
      <c r="G67" s="43"/>
      <c r="H67" s="43"/>
      <c r="I67" s="43"/>
      <c r="J67" s="43"/>
      <c r="K67" s="43"/>
      <c r="L67" s="43"/>
      <c r="M67" s="43"/>
      <c r="N67" s="43"/>
      <c r="O67" s="44"/>
      <c r="P67" s="43"/>
      <c r="Q67" s="43"/>
    </row>
    <row r="69" spans="1:18" ht="29.25" customHeight="1" x14ac:dyDescent="0.2">
      <c r="B69" s="55" t="s">
        <v>150</v>
      </c>
      <c r="C69" s="169" t="s">
        <v>151</v>
      </c>
      <c r="D69" s="169"/>
      <c r="E69" s="169"/>
      <c r="F69" s="169"/>
      <c r="G69" s="169"/>
      <c r="H69" s="169"/>
      <c r="I69" s="169"/>
      <c r="J69" s="169"/>
      <c r="K69" s="169"/>
      <c r="L69" s="169"/>
      <c r="M69" s="169"/>
      <c r="N69" s="169"/>
      <c r="O69" s="17"/>
      <c r="R69" s="17"/>
    </row>
    <row r="70" spans="1:18" ht="15" customHeight="1" x14ac:dyDescent="0.2">
      <c r="B70" s="21"/>
      <c r="C70" s="22"/>
      <c r="D70" s="22"/>
      <c r="E70" s="22"/>
      <c r="F70" s="22"/>
      <c r="G70" s="22"/>
      <c r="H70" s="22"/>
      <c r="I70" s="22"/>
      <c r="J70" s="22"/>
      <c r="K70" s="22"/>
      <c r="L70" s="22"/>
      <c r="M70" s="22"/>
      <c r="N70" s="22"/>
      <c r="O70" s="22"/>
      <c r="R70" s="22"/>
    </row>
    <row r="71" spans="1:18" ht="16.5" customHeight="1" x14ac:dyDescent="0.2">
      <c r="B71" s="170" t="s">
        <v>0</v>
      </c>
      <c r="C71" s="171" t="s">
        <v>13</v>
      </c>
      <c r="D71" s="172"/>
      <c r="E71" s="172"/>
      <c r="F71" s="173"/>
      <c r="G71" s="171" t="s">
        <v>2</v>
      </c>
      <c r="H71" s="172"/>
      <c r="I71" s="172"/>
      <c r="J71" s="172"/>
      <c r="K71" s="172"/>
      <c r="L71" s="172"/>
      <c r="M71" s="173"/>
      <c r="N71" s="174" t="s">
        <v>3</v>
      </c>
      <c r="O71" s="24"/>
      <c r="P71" s="168" t="s">
        <v>11</v>
      </c>
      <c r="Q71" s="168"/>
      <c r="R71" s="24"/>
    </row>
    <row r="72" spans="1:18" ht="31.5" customHeight="1" x14ac:dyDescent="0.2">
      <c r="B72" s="170"/>
      <c r="C72" s="38" t="s">
        <v>9</v>
      </c>
      <c r="D72" s="38" t="s">
        <v>10</v>
      </c>
      <c r="E72" s="38" t="s">
        <v>1</v>
      </c>
      <c r="F72" s="38" t="s">
        <v>16</v>
      </c>
      <c r="G72" s="38" t="s">
        <v>14</v>
      </c>
      <c r="H72" s="42" t="s">
        <v>15</v>
      </c>
      <c r="I72" s="38" t="s">
        <v>18</v>
      </c>
      <c r="J72" s="42" t="s">
        <v>17</v>
      </c>
      <c r="K72" s="38" t="s">
        <v>19</v>
      </c>
      <c r="L72" s="42" t="s">
        <v>20</v>
      </c>
      <c r="M72" s="38" t="s">
        <v>4</v>
      </c>
      <c r="N72" s="174"/>
      <c r="O72" s="24"/>
      <c r="P72" s="54" t="s">
        <v>26</v>
      </c>
      <c r="Q72" s="54" t="s">
        <v>5</v>
      </c>
      <c r="R72" s="24"/>
    </row>
    <row r="73" spans="1:18" ht="42.75" x14ac:dyDescent="0.2">
      <c r="B73" s="39" t="s">
        <v>152</v>
      </c>
      <c r="C73" s="47">
        <v>4555000000</v>
      </c>
      <c r="D73" s="26">
        <v>0</v>
      </c>
      <c r="E73" s="26">
        <v>0</v>
      </c>
      <c r="F73" s="46">
        <f>+C73+D73+E73</f>
        <v>4555000000</v>
      </c>
      <c r="G73" s="26">
        <v>0</v>
      </c>
      <c r="H73" s="26"/>
      <c r="I73" s="26">
        <v>0</v>
      </c>
      <c r="J73" s="26"/>
      <c r="K73" s="26">
        <v>0</v>
      </c>
      <c r="L73" s="26"/>
      <c r="M73" s="26">
        <f>+G73+I73+K73</f>
        <v>0</v>
      </c>
      <c r="N73" s="49">
        <f>+F73+M73</f>
        <v>4555000000</v>
      </c>
      <c r="O73" s="28"/>
      <c r="P73" s="29" t="s">
        <v>144</v>
      </c>
      <c r="Q73" s="53">
        <v>280</v>
      </c>
      <c r="R73" s="28"/>
    </row>
    <row r="74" spans="1:18" ht="30" x14ac:dyDescent="0.2">
      <c r="B74" s="39" t="s">
        <v>153</v>
      </c>
      <c r="C74" s="47">
        <v>10000000</v>
      </c>
      <c r="D74" s="26">
        <v>0</v>
      </c>
      <c r="E74" s="26">
        <v>0</v>
      </c>
      <c r="F74" s="46">
        <f>+C74+D74+E74</f>
        <v>10000000</v>
      </c>
      <c r="G74" s="26">
        <v>0</v>
      </c>
      <c r="H74" s="26"/>
      <c r="I74" s="26">
        <v>0</v>
      </c>
      <c r="J74" s="26"/>
      <c r="K74" s="26">
        <v>0</v>
      </c>
      <c r="L74" s="26"/>
      <c r="M74" s="26">
        <f>+G74+I74+K74</f>
        <v>0</v>
      </c>
      <c r="N74" s="49">
        <f>+F74+M74</f>
        <v>10000000</v>
      </c>
      <c r="O74" s="28"/>
      <c r="P74" s="29"/>
      <c r="Q74" s="30"/>
      <c r="R74" s="28"/>
    </row>
    <row r="75" spans="1:18" ht="51" x14ac:dyDescent="0.2">
      <c r="B75" s="39" t="s">
        <v>154</v>
      </c>
      <c r="C75" s="26">
        <v>0</v>
      </c>
      <c r="D75" s="26">
        <v>0</v>
      </c>
      <c r="E75" s="26">
        <v>0</v>
      </c>
      <c r="F75" s="46">
        <f>+C75+D75+E75</f>
        <v>0</v>
      </c>
      <c r="G75" s="47">
        <v>2164000000</v>
      </c>
      <c r="H75" s="47"/>
      <c r="I75" s="26">
        <v>0</v>
      </c>
      <c r="J75" s="26"/>
      <c r="K75" s="47">
        <v>100000000</v>
      </c>
      <c r="L75" s="64" t="s">
        <v>155</v>
      </c>
      <c r="M75" s="26">
        <f>+G75+I75+K75</f>
        <v>2264000000</v>
      </c>
      <c r="N75" s="49">
        <f>+F75+M75</f>
        <v>2264000000</v>
      </c>
      <c r="O75" s="28"/>
      <c r="P75" s="29" t="s">
        <v>144</v>
      </c>
      <c r="Q75" s="53">
        <v>675</v>
      </c>
      <c r="R75" s="28"/>
    </row>
    <row r="76" spans="1:18" ht="60" x14ac:dyDescent="0.2">
      <c r="B76" s="39" t="s">
        <v>156</v>
      </c>
      <c r="C76" s="26">
        <v>0</v>
      </c>
      <c r="D76" s="26">
        <v>0</v>
      </c>
      <c r="E76" s="26">
        <v>0</v>
      </c>
      <c r="F76" s="46">
        <f>+C76+D76+E76</f>
        <v>0</v>
      </c>
      <c r="G76" s="26">
        <v>0</v>
      </c>
      <c r="H76" s="26"/>
      <c r="I76" s="26">
        <v>0</v>
      </c>
      <c r="J76" s="26"/>
      <c r="K76" s="47">
        <v>7400000000</v>
      </c>
      <c r="L76" s="65" t="s">
        <v>157</v>
      </c>
      <c r="M76" s="26">
        <f>+G76+I76+K76</f>
        <v>7400000000</v>
      </c>
      <c r="N76" s="49">
        <f>+F76+M76</f>
        <v>7400000000</v>
      </c>
      <c r="O76" s="28"/>
      <c r="P76" s="29" t="s">
        <v>144</v>
      </c>
      <c r="Q76" s="53">
        <v>174</v>
      </c>
      <c r="R76" s="28"/>
    </row>
    <row r="77" spans="1:18" ht="42.75" x14ac:dyDescent="0.2">
      <c r="B77" s="39" t="s">
        <v>158</v>
      </c>
      <c r="C77" s="47">
        <v>218209872</v>
      </c>
      <c r="D77" s="26">
        <v>0</v>
      </c>
      <c r="E77" s="26">
        <v>0</v>
      </c>
      <c r="F77" s="46">
        <f>+C77+D77+E77</f>
        <v>218209872</v>
      </c>
      <c r="G77" s="47">
        <v>61312725</v>
      </c>
      <c r="H77" s="47"/>
      <c r="I77" s="26">
        <v>0</v>
      </c>
      <c r="J77" s="26"/>
      <c r="K77" s="26">
        <v>0</v>
      </c>
      <c r="L77" s="26"/>
      <c r="M77" s="26">
        <f>+G77+I77+K77</f>
        <v>61312725</v>
      </c>
      <c r="N77" s="49">
        <f>+F77+M77</f>
        <v>279522597</v>
      </c>
      <c r="O77" s="28"/>
      <c r="P77" s="29" t="s">
        <v>144</v>
      </c>
      <c r="Q77" s="30">
        <v>3631</v>
      </c>
      <c r="R77" s="28"/>
    </row>
    <row r="78" spans="1:18" ht="15.75" x14ac:dyDescent="0.2">
      <c r="B78" s="31" t="s">
        <v>6</v>
      </c>
      <c r="C78" s="32">
        <f>SUM(C73:C77)</f>
        <v>4783209872</v>
      </c>
      <c r="D78" s="32">
        <f>SUM(D73:D77)</f>
        <v>0</v>
      </c>
      <c r="E78" s="32">
        <f>SUM(E73:E77)</f>
        <v>0</v>
      </c>
      <c r="F78" s="32">
        <f>SUM(F73:F77)</f>
        <v>4783209872</v>
      </c>
      <c r="G78" s="32">
        <f>SUM(G73:G77)</f>
        <v>2225312725</v>
      </c>
      <c r="I78" s="32">
        <f>SUM(I73:I77)</f>
        <v>0</v>
      </c>
      <c r="K78" s="32">
        <f>SUM(K73:K77)</f>
        <v>7500000000</v>
      </c>
      <c r="M78" s="50">
        <f>SUM(M73:M77)</f>
        <v>9725312725</v>
      </c>
      <c r="N78" s="50">
        <f>SUM(N73:N77)</f>
        <v>14508522597</v>
      </c>
      <c r="O78" s="33"/>
      <c r="Q78" s="48">
        <f>SUM(Q73:Q77)</f>
        <v>4760</v>
      </c>
      <c r="R78" s="33"/>
    </row>
    <row r="80" spans="1:18" ht="15.75" x14ac:dyDescent="0.2">
      <c r="B80" s="31" t="s">
        <v>12</v>
      </c>
      <c r="C80" s="34">
        <f>F78</f>
        <v>4783209872</v>
      </c>
      <c r="D80" s="40"/>
    </row>
    <row r="81" spans="1:17" ht="15.75" x14ac:dyDescent="0.2">
      <c r="B81" s="31" t="s">
        <v>7</v>
      </c>
      <c r="C81" s="34">
        <f>+M78</f>
        <v>9725312725</v>
      </c>
      <c r="D81" s="40"/>
    </row>
    <row r="82" spans="1:17" ht="15.75" x14ac:dyDescent="0.25">
      <c r="B82" s="31" t="s">
        <v>3</v>
      </c>
      <c r="C82" s="36">
        <f>+C80+C81</f>
        <v>14508522597</v>
      </c>
      <c r="D82" s="41"/>
    </row>
    <row r="84" spans="1:17" x14ac:dyDescent="0.2">
      <c r="A84" s="43"/>
      <c r="B84" s="43"/>
      <c r="C84" s="43"/>
      <c r="D84" s="43"/>
      <c r="E84" s="43"/>
      <c r="F84" s="43"/>
      <c r="G84" s="43"/>
      <c r="H84" s="43"/>
      <c r="I84" s="43"/>
      <c r="J84" s="43"/>
      <c r="K84" s="43"/>
      <c r="L84" s="43"/>
      <c r="M84" s="43"/>
      <c r="N84" s="43"/>
      <c r="O84" s="44"/>
      <c r="P84" s="43"/>
      <c r="Q84" s="43"/>
    </row>
  </sheetData>
  <mergeCells count="31">
    <mergeCell ref="C2:N2"/>
    <mergeCell ref="C4:N4"/>
    <mergeCell ref="B6:B7"/>
    <mergeCell ref="C6:F6"/>
    <mergeCell ref="G6:M6"/>
    <mergeCell ref="N6:N7"/>
    <mergeCell ref="P6:Q6"/>
    <mergeCell ref="C18:N18"/>
    <mergeCell ref="B20:B21"/>
    <mergeCell ref="C20:F20"/>
    <mergeCell ref="G20:M20"/>
    <mergeCell ref="N20:N21"/>
    <mergeCell ref="P20:Q20"/>
    <mergeCell ref="P53:Q53"/>
    <mergeCell ref="C37:N37"/>
    <mergeCell ref="B39:B40"/>
    <mergeCell ref="C39:F39"/>
    <mergeCell ref="G39:M39"/>
    <mergeCell ref="N39:N40"/>
    <mergeCell ref="P39:Q39"/>
    <mergeCell ref="C51:N51"/>
    <mergeCell ref="B53:B54"/>
    <mergeCell ref="C53:F53"/>
    <mergeCell ref="G53:M53"/>
    <mergeCell ref="N53:N54"/>
    <mergeCell ref="P71:Q71"/>
    <mergeCell ref="C69:N69"/>
    <mergeCell ref="B71:B72"/>
    <mergeCell ref="C71:F71"/>
    <mergeCell ref="G71:M71"/>
    <mergeCell ref="N71:N7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2:R63"/>
  <sheetViews>
    <sheetView topLeftCell="A57" workbookViewId="0">
      <pane xSplit="2" topLeftCell="C1" activePane="topRight" state="frozen"/>
      <selection pane="topRight" activeCell="C76" sqref="C76"/>
    </sheetView>
  </sheetViews>
  <sheetFormatPr baseColWidth="10" defaultColWidth="11.42578125" defaultRowHeight="14.25" x14ac:dyDescent="0.2"/>
  <cols>
    <col min="1" max="1" width="3.140625" style="18" customWidth="1"/>
    <col min="2" max="2" width="42.7109375" style="18" customWidth="1"/>
    <col min="3" max="7" width="20.7109375" style="18" customWidth="1"/>
    <col min="8" max="8" width="24.28515625" style="18" customWidth="1"/>
    <col min="9" max="13" width="20.7109375" style="18" customWidth="1"/>
    <col min="14" max="14" width="21.140625" style="18" customWidth="1"/>
    <col min="15" max="15" width="3.140625" style="35" customWidth="1"/>
    <col min="16" max="16" width="31.28515625" style="18" customWidth="1"/>
    <col min="17" max="17" width="16.28515625" style="18" customWidth="1"/>
    <col min="18" max="18" width="3.140625" style="35" customWidth="1"/>
    <col min="19" max="19" width="6.85546875" style="18" customWidth="1"/>
    <col min="20" max="16384" width="11.42578125" style="18"/>
  </cols>
  <sheetData>
    <row r="2" spans="2:18" ht="36" customHeight="1" x14ac:dyDescent="0.2">
      <c r="B2" s="61" t="s">
        <v>170</v>
      </c>
      <c r="C2" s="169" t="s">
        <v>159</v>
      </c>
      <c r="D2" s="169"/>
      <c r="E2" s="169"/>
      <c r="F2" s="169"/>
      <c r="G2" s="169"/>
      <c r="H2" s="169"/>
      <c r="I2" s="169"/>
      <c r="J2" s="169"/>
      <c r="K2" s="169"/>
      <c r="L2" s="169"/>
      <c r="M2" s="169"/>
      <c r="N2" s="169"/>
      <c r="O2" s="17"/>
      <c r="R2" s="17"/>
    </row>
    <row r="3" spans="2:18" x14ac:dyDescent="0.2">
      <c r="C3" s="19"/>
      <c r="D3" s="19"/>
      <c r="E3" s="19"/>
      <c r="F3" s="19"/>
      <c r="G3" s="19"/>
      <c r="H3" s="19"/>
      <c r="I3" s="19"/>
      <c r="J3" s="19"/>
      <c r="K3" s="19"/>
      <c r="L3" s="19"/>
      <c r="M3" s="19"/>
      <c r="N3" s="19"/>
      <c r="O3" s="20"/>
      <c r="R3" s="20"/>
    </row>
    <row r="4" spans="2:18" ht="29.25" customHeight="1" x14ac:dyDescent="0.2">
      <c r="B4" s="61" t="s">
        <v>171</v>
      </c>
      <c r="C4" s="169" t="s">
        <v>160</v>
      </c>
      <c r="D4" s="169"/>
      <c r="E4" s="169"/>
      <c r="F4" s="169"/>
      <c r="G4" s="169"/>
      <c r="H4" s="169"/>
      <c r="I4" s="169"/>
      <c r="J4" s="169"/>
      <c r="K4" s="169"/>
      <c r="L4" s="169"/>
      <c r="M4" s="169"/>
      <c r="N4" s="169"/>
      <c r="O4" s="17"/>
      <c r="R4" s="17"/>
    </row>
    <row r="5" spans="2:18" ht="15" customHeight="1" x14ac:dyDescent="0.2">
      <c r="B5" s="21"/>
      <c r="C5" s="22"/>
      <c r="D5" s="22"/>
      <c r="E5" s="22"/>
      <c r="F5" s="22"/>
      <c r="G5" s="22"/>
      <c r="H5" s="22"/>
      <c r="I5" s="22"/>
      <c r="J5" s="22"/>
      <c r="K5" s="22"/>
      <c r="L5" s="22"/>
      <c r="M5" s="22"/>
      <c r="N5" s="22"/>
      <c r="O5" s="22"/>
      <c r="R5" s="22"/>
    </row>
    <row r="6" spans="2:18" ht="16.5" customHeight="1" x14ac:dyDescent="0.2">
      <c r="B6" s="170" t="s">
        <v>0</v>
      </c>
      <c r="C6" s="171" t="s">
        <v>13</v>
      </c>
      <c r="D6" s="172"/>
      <c r="E6" s="172"/>
      <c r="F6" s="173"/>
      <c r="G6" s="171" t="s">
        <v>2</v>
      </c>
      <c r="H6" s="172"/>
      <c r="I6" s="172"/>
      <c r="J6" s="172"/>
      <c r="K6" s="172"/>
      <c r="L6" s="172"/>
      <c r="M6" s="173"/>
      <c r="N6" s="174" t="s">
        <v>3</v>
      </c>
      <c r="O6" s="24"/>
      <c r="P6" s="168" t="s">
        <v>11</v>
      </c>
      <c r="Q6" s="168"/>
      <c r="R6" s="24"/>
    </row>
    <row r="7" spans="2:18" ht="31.5" customHeight="1" x14ac:dyDescent="0.2">
      <c r="B7" s="170"/>
      <c r="C7" s="38" t="s">
        <v>9</v>
      </c>
      <c r="D7" s="38" t="s">
        <v>10</v>
      </c>
      <c r="E7" s="38" t="s">
        <v>1</v>
      </c>
      <c r="F7" s="38" t="s">
        <v>16</v>
      </c>
      <c r="G7" s="38" t="s">
        <v>14</v>
      </c>
      <c r="H7" s="42" t="s">
        <v>15</v>
      </c>
      <c r="I7" s="38" t="s">
        <v>18</v>
      </c>
      <c r="J7" s="42" t="s">
        <v>17</v>
      </c>
      <c r="K7" s="38" t="s">
        <v>19</v>
      </c>
      <c r="L7" s="42" t="s">
        <v>20</v>
      </c>
      <c r="M7" s="38" t="s">
        <v>4</v>
      </c>
      <c r="N7" s="174"/>
      <c r="O7" s="24"/>
      <c r="P7" s="60" t="s">
        <v>26</v>
      </c>
      <c r="Q7" s="60" t="s">
        <v>5</v>
      </c>
      <c r="R7" s="24"/>
    </row>
    <row r="8" spans="2:18" ht="30" x14ac:dyDescent="0.2">
      <c r="B8" s="59" t="s">
        <v>161</v>
      </c>
      <c r="C8" s="26">
        <v>0</v>
      </c>
      <c r="D8" s="26">
        <v>0</v>
      </c>
      <c r="E8" s="26">
        <v>0</v>
      </c>
      <c r="F8" s="46">
        <f>+C8+D8+E8</f>
        <v>0</v>
      </c>
      <c r="G8" s="26">
        <v>0</v>
      </c>
      <c r="H8" s="26"/>
      <c r="I8" s="26">
        <v>0</v>
      </c>
      <c r="J8" s="26"/>
      <c r="K8" s="26">
        <v>0</v>
      </c>
      <c r="L8" s="26"/>
      <c r="M8" s="26">
        <f>+G8+I8+K8</f>
        <v>0</v>
      </c>
      <c r="N8" s="49">
        <f>+F8+M8</f>
        <v>0</v>
      </c>
      <c r="O8" s="28"/>
      <c r="P8" s="29"/>
      <c r="Q8" s="30"/>
      <c r="R8" s="28"/>
    </row>
    <row r="9" spans="2:18" ht="15" x14ac:dyDescent="0.2">
      <c r="B9" s="39" t="s">
        <v>162</v>
      </c>
      <c r="C9" s="26">
        <v>0</v>
      </c>
      <c r="D9" s="26">
        <v>0</v>
      </c>
      <c r="E9" s="26">
        <v>0</v>
      </c>
      <c r="F9" s="46">
        <f>+C9+D9+E9</f>
        <v>0</v>
      </c>
      <c r="G9" s="26">
        <v>0</v>
      </c>
      <c r="H9" s="26"/>
      <c r="I9" s="26">
        <v>0</v>
      </c>
      <c r="J9" s="26"/>
      <c r="K9" s="26">
        <v>0</v>
      </c>
      <c r="L9" s="26"/>
      <c r="M9" s="26">
        <f>+G9+I9+K9</f>
        <v>0</v>
      </c>
      <c r="N9" s="49">
        <f>+F9+M9</f>
        <v>0</v>
      </c>
      <c r="O9" s="28"/>
      <c r="P9" s="29"/>
      <c r="Q9" s="30"/>
      <c r="R9" s="28"/>
    </row>
    <row r="10" spans="2:18" ht="42.75" x14ac:dyDescent="0.2">
      <c r="B10" s="39" t="s">
        <v>163</v>
      </c>
      <c r="C10" s="26">
        <v>0</v>
      </c>
      <c r="D10" s="26">
        <v>0</v>
      </c>
      <c r="E10" s="26">
        <v>0</v>
      </c>
      <c r="F10" s="46">
        <f>+C10+D10+E10</f>
        <v>0</v>
      </c>
      <c r="G10" s="26">
        <v>0</v>
      </c>
      <c r="H10" s="26"/>
      <c r="I10" s="26">
        <v>0</v>
      </c>
      <c r="J10" s="26"/>
      <c r="K10" s="26">
        <v>0</v>
      </c>
      <c r="L10" s="26"/>
      <c r="M10" s="26">
        <f>+G10+I10+K10</f>
        <v>0</v>
      </c>
      <c r="N10" s="49">
        <f>+F10+M10</f>
        <v>0</v>
      </c>
      <c r="O10" s="28"/>
      <c r="P10" s="29" t="s">
        <v>164</v>
      </c>
      <c r="Q10" s="51">
        <v>0.3</v>
      </c>
      <c r="R10" s="28"/>
    </row>
    <row r="11" spans="2:18" ht="45" x14ac:dyDescent="0.2">
      <c r="B11" s="39" t="s">
        <v>165</v>
      </c>
      <c r="C11" s="26">
        <v>0</v>
      </c>
      <c r="D11" s="26">
        <v>0</v>
      </c>
      <c r="E11" s="26">
        <v>0</v>
      </c>
      <c r="F11" s="46">
        <f>+C11+D11+E11</f>
        <v>0</v>
      </c>
      <c r="G11" s="26">
        <v>0</v>
      </c>
      <c r="H11" s="26"/>
      <c r="I11" s="26">
        <v>0</v>
      </c>
      <c r="J11" s="26"/>
      <c r="K11" s="26">
        <v>0</v>
      </c>
      <c r="L11" s="26"/>
      <c r="M11" s="26">
        <f>+G11+I11+K11</f>
        <v>0</v>
      </c>
      <c r="N11" s="49">
        <f>+F11+M11</f>
        <v>0</v>
      </c>
      <c r="O11" s="28"/>
      <c r="P11" s="29"/>
      <c r="Q11" s="30"/>
      <c r="R11" s="28"/>
    </row>
    <row r="12" spans="2:18" ht="30" x14ac:dyDescent="0.2">
      <c r="B12" s="39" t="s">
        <v>166</v>
      </c>
      <c r="C12" s="26">
        <v>0</v>
      </c>
      <c r="D12" s="26">
        <v>0</v>
      </c>
      <c r="E12" s="26">
        <v>0</v>
      </c>
      <c r="F12" s="46">
        <f>+C12+D12+E12</f>
        <v>0</v>
      </c>
      <c r="G12" s="26">
        <v>0</v>
      </c>
      <c r="H12" s="26"/>
      <c r="I12" s="26">
        <v>0</v>
      </c>
      <c r="J12" s="26"/>
      <c r="K12" s="26">
        <v>0</v>
      </c>
      <c r="L12" s="26"/>
      <c r="M12" s="26">
        <f>+G12+I12+K12</f>
        <v>0</v>
      </c>
      <c r="N12" s="49">
        <f>+F12+M12</f>
        <v>0</v>
      </c>
      <c r="O12" s="28"/>
      <c r="P12" s="29"/>
      <c r="Q12" s="30"/>
      <c r="R12" s="28"/>
    </row>
    <row r="13" spans="2:18" ht="15.75" x14ac:dyDescent="0.2">
      <c r="B13" s="31" t="s">
        <v>6</v>
      </c>
      <c r="C13" s="32">
        <f>SUM(C8:C12)</f>
        <v>0</v>
      </c>
      <c r="D13" s="32">
        <f>SUM(D8:D12)</f>
        <v>0</v>
      </c>
      <c r="E13" s="32">
        <f>SUM(E8:E12)</f>
        <v>0</v>
      </c>
      <c r="F13" s="32">
        <f>SUM(F8:F12)</f>
        <v>0</v>
      </c>
      <c r="G13" s="32">
        <f>SUM(G8:G12)</f>
        <v>0</v>
      </c>
      <c r="I13" s="32">
        <f>SUM(I8:I12)</f>
        <v>0</v>
      </c>
      <c r="K13" s="32">
        <f>SUM(K8:K12)</f>
        <v>0</v>
      </c>
      <c r="M13" s="50">
        <f>SUM(M8:M12)</f>
        <v>0</v>
      </c>
      <c r="N13" s="50">
        <f>SUM(N8:N12)</f>
        <v>0</v>
      </c>
      <c r="O13" s="33"/>
      <c r="Q13" s="48">
        <f>SUM(Q8:Q12)</f>
        <v>0.3</v>
      </c>
      <c r="R13" s="33"/>
    </row>
    <row r="15" spans="2:18" ht="15.75" x14ac:dyDescent="0.2">
      <c r="B15" s="31" t="s">
        <v>12</v>
      </c>
      <c r="C15" s="34">
        <f>F13</f>
        <v>0</v>
      </c>
      <c r="D15" s="40"/>
    </row>
    <row r="16" spans="2:18" ht="15.75" x14ac:dyDescent="0.2">
      <c r="B16" s="31" t="s">
        <v>7</v>
      </c>
      <c r="C16" s="34">
        <f>+M13</f>
        <v>0</v>
      </c>
      <c r="D16" s="40"/>
    </row>
    <row r="17" spans="1:18" ht="15.75" x14ac:dyDescent="0.25">
      <c r="B17" s="31" t="s">
        <v>3</v>
      </c>
      <c r="C17" s="36">
        <f>+C15+C16</f>
        <v>0</v>
      </c>
      <c r="D17" s="41"/>
    </row>
    <row r="19" spans="1:18" x14ac:dyDescent="0.2">
      <c r="A19" s="43"/>
      <c r="B19" s="43"/>
      <c r="C19" s="43"/>
      <c r="D19" s="43"/>
      <c r="E19" s="43"/>
      <c r="F19" s="43"/>
      <c r="G19" s="43"/>
      <c r="H19" s="43"/>
      <c r="I19" s="43"/>
      <c r="J19" s="43"/>
      <c r="K19" s="43"/>
      <c r="L19" s="43"/>
      <c r="M19" s="43"/>
      <c r="N19" s="43"/>
      <c r="O19" s="44"/>
      <c r="P19" s="43"/>
      <c r="Q19" s="43"/>
    </row>
    <row r="21" spans="1:18" ht="29.25" customHeight="1" x14ac:dyDescent="0.2">
      <c r="B21" s="61" t="s">
        <v>172</v>
      </c>
      <c r="C21" s="169" t="s">
        <v>169</v>
      </c>
      <c r="D21" s="169"/>
      <c r="E21" s="169"/>
      <c r="F21" s="169"/>
      <c r="G21" s="169"/>
      <c r="H21" s="169"/>
      <c r="I21" s="169"/>
      <c r="J21" s="169"/>
      <c r="K21" s="169"/>
      <c r="L21" s="169"/>
      <c r="M21" s="169"/>
      <c r="N21" s="169"/>
      <c r="O21" s="17"/>
      <c r="R21" s="17"/>
    </row>
    <row r="22" spans="1:18" ht="15" customHeight="1" x14ac:dyDescent="0.2">
      <c r="B22" s="21"/>
      <c r="C22" s="22"/>
      <c r="D22" s="22"/>
      <c r="E22" s="22"/>
      <c r="F22" s="22"/>
      <c r="G22" s="22"/>
      <c r="H22" s="22"/>
      <c r="I22" s="22"/>
      <c r="J22" s="22"/>
      <c r="K22" s="22"/>
      <c r="L22" s="22"/>
      <c r="M22" s="22"/>
      <c r="N22" s="22"/>
      <c r="O22" s="22"/>
      <c r="R22" s="22"/>
    </row>
    <row r="23" spans="1:18" ht="16.5" customHeight="1" x14ac:dyDescent="0.2">
      <c r="B23" s="170" t="s">
        <v>0</v>
      </c>
      <c r="C23" s="171" t="s">
        <v>13</v>
      </c>
      <c r="D23" s="172"/>
      <c r="E23" s="172"/>
      <c r="F23" s="173"/>
      <c r="G23" s="171" t="s">
        <v>2</v>
      </c>
      <c r="H23" s="172"/>
      <c r="I23" s="172"/>
      <c r="J23" s="172"/>
      <c r="K23" s="172"/>
      <c r="L23" s="172"/>
      <c r="M23" s="173"/>
      <c r="N23" s="174" t="s">
        <v>3</v>
      </c>
      <c r="O23" s="24"/>
      <c r="P23" s="168" t="s">
        <v>11</v>
      </c>
      <c r="Q23" s="168"/>
      <c r="R23" s="24"/>
    </row>
    <row r="24" spans="1:18" ht="31.5" customHeight="1" x14ac:dyDescent="0.2">
      <c r="B24" s="170"/>
      <c r="C24" s="38" t="s">
        <v>9</v>
      </c>
      <c r="D24" s="38" t="s">
        <v>10</v>
      </c>
      <c r="E24" s="38" t="s">
        <v>1</v>
      </c>
      <c r="F24" s="38" t="s">
        <v>16</v>
      </c>
      <c r="G24" s="38" t="s">
        <v>14</v>
      </c>
      <c r="H24" s="42" t="s">
        <v>15</v>
      </c>
      <c r="I24" s="38" t="s">
        <v>18</v>
      </c>
      <c r="J24" s="42" t="s">
        <v>17</v>
      </c>
      <c r="K24" s="38" t="s">
        <v>19</v>
      </c>
      <c r="L24" s="42" t="s">
        <v>20</v>
      </c>
      <c r="M24" s="38" t="s">
        <v>4</v>
      </c>
      <c r="N24" s="174"/>
      <c r="O24" s="24"/>
      <c r="P24" s="60" t="s">
        <v>26</v>
      </c>
      <c r="Q24" s="60" t="s">
        <v>5</v>
      </c>
      <c r="R24" s="24"/>
    </row>
    <row r="25" spans="1:18" ht="30" x14ac:dyDescent="0.2">
      <c r="B25" s="39" t="s">
        <v>167</v>
      </c>
      <c r="C25" s="26">
        <v>0</v>
      </c>
      <c r="D25" s="26">
        <v>0</v>
      </c>
      <c r="E25" s="26">
        <v>0</v>
      </c>
      <c r="F25" s="46">
        <f>+C25+D25+E25</f>
        <v>0</v>
      </c>
      <c r="G25" s="47">
        <v>300000000</v>
      </c>
      <c r="H25" s="47"/>
      <c r="I25" s="26">
        <v>0</v>
      </c>
      <c r="J25" s="26"/>
      <c r="K25" s="26">
        <v>0</v>
      </c>
      <c r="L25" s="26"/>
      <c r="M25" s="26">
        <f>+G25+I25+K25</f>
        <v>300000000</v>
      </c>
      <c r="N25" s="49">
        <f>+F25+M25</f>
        <v>300000000</v>
      </c>
      <c r="O25" s="28"/>
      <c r="P25" s="29"/>
      <c r="Q25" s="30"/>
      <c r="R25" s="28"/>
    </row>
    <row r="26" spans="1:18" ht="30" x14ac:dyDescent="0.2">
      <c r="B26" s="39" t="s">
        <v>168</v>
      </c>
      <c r="C26" s="26">
        <v>0</v>
      </c>
      <c r="D26" s="26">
        <v>0</v>
      </c>
      <c r="E26" s="26">
        <v>0</v>
      </c>
      <c r="F26" s="46">
        <f>+C26+D26+E26</f>
        <v>0</v>
      </c>
      <c r="G26" s="47">
        <v>100000000</v>
      </c>
      <c r="H26" s="47"/>
      <c r="I26" s="26">
        <v>0</v>
      </c>
      <c r="J26" s="26"/>
      <c r="K26" s="26">
        <v>0</v>
      </c>
      <c r="L26" s="26"/>
      <c r="M26" s="26">
        <f>+G26+I26+K26</f>
        <v>100000000</v>
      </c>
      <c r="N26" s="49">
        <f>+F26+M26</f>
        <v>100000000</v>
      </c>
      <c r="O26" s="28"/>
      <c r="P26" s="29"/>
      <c r="Q26" s="30"/>
      <c r="R26" s="28"/>
    </row>
    <row r="27" spans="1:18" ht="15.75" x14ac:dyDescent="0.2">
      <c r="B27" s="31" t="s">
        <v>6</v>
      </c>
      <c r="C27" s="32">
        <f>SUM(C25:C26)</f>
        <v>0</v>
      </c>
      <c r="D27" s="32">
        <f>SUM(D25:D26)</f>
        <v>0</v>
      </c>
      <c r="E27" s="32">
        <f>SUM(E25:E26)</f>
        <v>0</v>
      </c>
      <c r="F27" s="32">
        <f>SUM(F25:F26)</f>
        <v>0</v>
      </c>
      <c r="G27" s="32">
        <f>SUM(G25:G26)</f>
        <v>400000000</v>
      </c>
      <c r="I27" s="32">
        <f>SUM(I25:I26)</f>
        <v>0</v>
      </c>
      <c r="K27" s="32">
        <f>SUM(K25:K26)</f>
        <v>0</v>
      </c>
      <c r="M27" s="50">
        <f>SUM(M25:M26)</f>
        <v>400000000</v>
      </c>
      <c r="N27" s="50">
        <f>SUM(N25:N26)</f>
        <v>400000000</v>
      </c>
      <c r="O27" s="33"/>
      <c r="Q27" s="48">
        <f>SUM(Q25:Q26)</f>
        <v>0</v>
      </c>
      <c r="R27" s="33"/>
    </row>
    <row r="29" spans="1:18" ht="15.75" x14ac:dyDescent="0.2">
      <c r="B29" s="31" t="s">
        <v>12</v>
      </c>
      <c r="C29" s="34">
        <f>F27</f>
        <v>0</v>
      </c>
      <c r="D29" s="40"/>
    </row>
    <row r="30" spans="1:18" ht="15.75" x14ac:dyDescent="0.2">
      <c r="B30" s="31" t="s">
        <v>7</v>
      </c>
      <c r="C30" s="34">
        <f>+M27</f>
        <v>400000000</v>
      </c>
      <c r="D30" s="40"/>
    </row>
    <row r="31" spans="1:18" ht="15.75" x14ac:dyDescent="0.25">
      <c r="B31" s="31" t="s">
        <v>3</v>
      </c>
      <c r="C31" s="36">
        <f>+C29+C30</f>
        <v>400000000</v>
      </c>
      <c r="D31" s="41"/>
    </row>
    <row r="33" spans="1:18" x14ac:dyDescent="0.2">
      <c r="A33" s="43"/>
      <c r="B33" s="43"/>
      <c r="C33" s="43"/>
      <c r="D33" s="43"/>
      <c r="E33" s="43"/>
      <c r="F33" s="43"/>
      <c r="G33" s="43"/>
      <c r="H33" s="43"/>
      <c r="I33" s="43"/>
      <c r="J33" s="43"/>
      <c r="K33" s="43"/>
      <c r="L33" s="43"/>
      <c r="M33" s="43"/>
      <c r="N33" s="43"/>
      <c r="O33" s="44"/>
      <c r="P33" s="43"/>
      <c r="Q33" s="43"/>
    </row>
    <row r="35" spans="1:18" ht="29.25" customHeight="1" x14ac:dyDescent="0.2">
      <c r="B35" s="61" t="s">
        <v>174</v>
      </c>
      <c r="C35" s="169" t="s">
        <v>176</v>
      </c>
      <c r="D35" s="169"/>
      <c r="E35" s="169"/>
      <c r="F35" s="169"/>
      <c r="G35" s="169"/>
      <c r="H35" s="169"/>
      <c r="I35" s="169"/>
      <c r="J35" s="169"/>
      <c r="K35" s="169"/>
      <c r="L35" s="169"/>
      <c r="M35" s="169"/>
      <c r="N35" s="169"/>
      <c r="O35" s="17"/>
      <c r="R35" s="17"/>
    </row>
    <row r="36" spans="1:18" ht="15" customHeight="1" x14ac:dyDescent="0.2">
      <c r="B36" s="21"/>
      <c r="C36" s="22"/>
      <c r="D36" s="22"/>
      <c r="E36" s="22"/>
      <c r="F36" s="22"/>
      <c r="G36" s="22"/>
      <c r="H36" s="22"/>
      <c r="I36" s="22"/>
      <c r="J36" s="22"/>
      <c r="K36" s="22"/>
      <c r="L36" s="22"/>
      <c r="M36" s="22"/>
      <c r="N36" s="22"/>
      <c r="O36" s="22"/>
      <c r="R36" s="22"/>
    </row>
    <row r="37" spans="1:18" ht="16.5" customHeight="1" x14ac:dyDescent="0.2">
      <c r="B37" s="170" t="s">
        <v>0</v>
      </c>
      <c r="C37" s="171" t="s">
        <v>13</v>
      </c>
      <c r="D37" s="172"/>
      <c r="E37" s="172"/>
      <c r="F37" s="173"/>
      <c r="G37" s="171" t="s">
        <v>2</v>
      </c>
      <c r="H37" s="172"/>
      <c r="I37" s="172"/>
      <c r="J37" s="172"/>
      <c r="K37" s="172"/>
      <c r="L37" s="172"/>
      <c r="M37" s="173"/>
      <c r="N37" s="174" t="s">
        <v>3</v>
      </c>
      <c r="O37" s="24"/>
      <c r="P37" s="168" t="s">
        <v>11</v>
      </c>
      <c r="Q37" s="168"/>
      <c r="R37" s="24"/>
    </row>
    <row r="38" spans="1:18" ht="31.5" customHeight="1" x14ac:dyDescent="0.2">
      <c r="B38" s="170"/>
      <c r="C38" s="38" t="s">
        <v>9</v>
      </c>
      <c r="D38" s="38" t="s">
        <v>10</v>
      </c>
      <c r="E38" s="38" t="s">
        <v>1</v>
      </c>
      <c r="F38" s="38" t="s">
        <v>16</v>
      </c>
      <c r="G38" s="38" t="s">
        <v>14</v>
      </c>
      <c r="H38" s="42" t="s">
        <v>15</v>
      </c>
      <c r="I38" s="38" t="s">
        <v>18</v>
      </c>
      <c r="J38" s="42" t="s">
        <v>17</v>
      </c>
      <c r="K38" s="38" t="s">
        <v>19</v>
      </c>
      <c r="L38" s="42" t="s">
        <v>20</v>
      </c>
      <c r="M38" s="38" t="s">
        <v>4</v>
      </c>
      <c r="N38" s="174"/>
      <c r="O38" s="24"/>
      <c r="P38" s="60" t="s">
        <v>26</v>
      </c>
      <c r="Q38" s="60" t="s">
        <v>5</v>
      </c>
      <c r="R38" s="24"/>
    </row>
    <row r="39" spans="1:18" ht="45" x14ac:dyDescent="0.2">
      <c r="B39" s="39" t="s">
        <v>177</v>
      </c>
      <c r="C39" s="26">
        <v>0</v>
      </c>
      <c r="D39" s="26">
        <v>0</v>
      </c>
      <c r="E39" s="26">
        <v>0</v>
      </c>
      <c r="F39" s="46">
        <f>+C39+D39+E39</f>
        <v>0</v>
      </c>
      <c r="G39" s="47">
        <v>600000000</v>
      </c>
      <c r="H39" s="47"/>
      <c r="I39" s="26">
        <v>0</v>
      </c>
      <c r="J39" s="26"/>
      <c r="K39" s="26">
        <v>0</v>
      </c>
      <c r="L39" s="26"/>
      <c r="M39" s="26">
        <f>+G39+I39+K39</f>
        <v>600000000</v>
      </c>
      <c r="N39" s="49">
        <f>+F39+M39</f>
        <v>600000000</v>
      </c>
      <c r="O39" s="28"/>
      <c r="P39" s="29" t="s">
        <v>178</v>
      </c>
      <c r="Q39" s="30">
        <v>1</v>
      </c>
      <c r="R39" s="28"/>
    </row>
    <row r="40" spans="1:18" ht="45" x14ac:dyDescent="0.2">
      <c r="B40" s="39" t="s">
        <v>179</v>
      </c>
      <c r="C40" s="47">
        <v>50000000</v>
      </c>
      <c r="D40" s="26">
        <v>0</v>
      </c>
      <c r="E40" s="26">
        <v>0</v>
      </c>
      <c r="F40" s="46">
        <f>+C40+D40+E40</f>
        <v>50000000</v>
      </c>
      <c r="G40" s="26">
        <v>0</v>
      </c>
      <c r="H40" s="26"/>
      <c r="I40" s="26">
        <v>0</v>
      </c>
      <c r="J40" s="26"/>
      <c r="K40" s="26">
        <v>0</v>
      </c>
      <c r="L40" s="26"/>
      <c r="M40" s="26">
        <f>+G40+I40+K40</f>
        <v>0</v>
      </c>
      <c r="N40" s="49">
        <f>+F40+M40</f>
        <v>50000000</v>
      </c>
      <c r="O40" s="28"/>
      <c r="P40" s="29" t="s">
        <v>178</v>
      </c>
      <c r="Q40" s="30">
        <v>1</v>
      </c>
      <c r="R40" s="28"/>
    </row>
    <row r="41" spans="1:18" ht="45" x14ac:dyDescent="0.2">
      <c r="B41" s="39" t="s">
        <v>180</v>
      </c>
      <c r="C41" s="47">
        <v>150152000</v>
      </c>
      <c r="D41" s="26">
        <v>0</v>
      </c>
      <c r="E41" s="26">
        <v>0</v>
      </c>
      <c r="F41" s="46">
        <f>+C41+D41+E41</f>
        <v>150152000</v>
      </c>
      <c r="G41" s="47">
        <v>119848000</v>
      </c>
      <c r="H41" s="47"/>
      <c r="I41" s="26">
        <v>0</v>
      </c>
      <c r="J41" s="26"/>
      <c r="K41" s="26">
        <v>0</v>
      </c>
      <c r="L41" s="26"/>
      <c r="M41" s="26">
        <f>+G41+I41+K41</f>
        <v>119848000</v>
      </c>
      <c r="N41" s="49">
        <f>+F41+M41</f>
        <v>270000000</v>
      </c>
      <c r="O41" s="28"/>
      <c r="P41" s="29"/>
      <c r="Q41" s="30"/>
      <c r="R41" s="28"/>
    </row>
    <row r="42" spans="1:18" ht="15.75" x14ac:dyDescent="0.2">
      <c r="B42" s="31" t="s">
        <v>6</v>
      </c>
      <c r="C42" s="32">
        <f>SUM(C39:C41)</f>
        <v>200152000</v>
      </c>
      <c r="D42" s="32">
        <f>SUM(D39:D41)</f>
        <v>0</v>
      </c>
      <c r="E42" s="32">
        <f>SUM(E39:E41)</f>
        <v>0</v>
      </c>
      <c r="F42" s="32">
        <f>SUM(F39:F41)</f>
        <v>200152000</v>
      </c>
      <c r="G42" s="32">
        <f>SUM(G39:G41)</f>
        <v>719848000</v>
      </c>
      <c r="I42" s="32">
        <f>SUM(I39:I41)</f>
        <v>0</v>
      </c>
      <c r="K42" s="32">
        <f>SUM(K39:K41)</f>
        <v>0</v>
      </c>
      <c r="M42" s="50">
        <f>SUM(M39:M41)</f>
        <v>719848000</v>
      </c>
      <c r="N42" s="50">
        <f>SUM(N39:N41)</f>
        <v>920000000</v>
      </c>
      <c r="O42" s="33"/>
      <c r="Q42" s="48">
        <f>SUM(Q39:Q41)</f>
        <v>2</v>
      </c>
      <c r="R42" s="33"/>
    </row>
    <row r="44" spans="1:18" ht="15.75" x14ac:dyDescent="0.2">
      <c r="B44" s="31" t="s">
        <v>12</v>
      </c>
      <c r="C44" s="34">
        <f>F42</f>
        <v>200152000</v>
      </c>
      <c r="D44" s="40"/>
    </row>
    <row r="45" spans="1:18" ht="15.75" x14ac:dyDescent="0.2">
      <c r="B45" s="31" t="s">
        <v>7</v>
      </c>
      <c r="C45" s="34">
        <f>+M42</f>
        <v>719848000</v>
      </c>
      <c r="D45" s="40"/>
    </row>
    <row r="46" spans="1:18" ht="15.75" x14ac:dyDescent="0.25">
      <c r="B46" s="31" t="s">
        <v>3</v>
      </c>
      <c r="C46" s="36">
        <f>+C44+C45</f>
        <v>920000000</v>
      </c>
      <c r="D46" s="41"/>
    </row>
    <row r="48" spans="1:18" x14ac:dyDescent="0.2">
      <c r="A48" s="43"/>
      <c r="B48" s="43"/>
      <c r="C48" s="43"/>
      <c r="D48" s="43"/>
      <c r="E48" s="43"/>
      <c r="F48" s="43"/>
      <c r="G48" s="43"/>
      <c r="H48" s="43"/>
      <c r="I48" s="43"/>
      <c r="J48" s="43"/>
      <c r="K48" s="43"/>
      <c r="L48" s="43"/>
      <c r="M48" s="43"/>
      <c r="N48" s="43"/>
      <c r="O48" s="44"/>
      <c r="P48" s="43"/>
      <c r="Q48" s="43"/>
    </row>
    <row r="50" spans="1:18" ht="29.25" customHeight="1" x14ac:dyDescent="0.2">
      <c r="B50" s="61" t="s">
        <v>181</v>
      </c>
      <c r="C50" s="169" t="s">
        <v>173</v>
      </c>
      <c r="D50" s="169"/>
      <c r="E50" s="169"/>
      <c r="F50" s="169"/>
      <c r="G50" s="169"/>
      <c r="H50" s="169"/>
      <c r="I50" s="169"/>
      <c r="J50" s="169"/>
      <c r="K50" s="169"/>
      <c r="L50" s="169"/>
      <c r="M50" s="169"/>
      <c r="N50" s="169"/>
      <c r="O50" s="17"/>
      <c r="R50" s="17"/>
    </row>
    <row r="51" spans="1:18" ht="15" customHeight="1" x14ac:dyDescent="0.2">
      <c r="B51" s="21"/>
      <c r="C51" s="22"/>
      <c r="D51" s="22"/>
      <c r="E51" s="22"/>
      <c r="F51" s="22"/>
      <c r="G51" s="22"/>
      <c r="H51" s="22"/>
      <c r="I51" s="22"/>
      <c r="J51" s="22"/>
      <c r="K51" s="22"/>
      <c r="L51" s="22"/>
      <c r="M51" s="22"/>
      <c r="N51" s="22"/>
      <c r="O51" s="22"/>
      <c r="R51" s="22"/>
    </row>
    <row r="52" spans="1:18" ht="16.5" customHeight="1" x14ac:dyDescent="0.2">
      <c r="B52" s="170" t="s">
        <v>0</v>
      </c>
      <c r="C52" s="171" t="s">
        <v>13</v>
      </c>
      <c r="D52" s="172"/>
      <c r="E52" s="172"/>
      <c r="F52" s="173"/>
      <c r="G52" s="171" t="s">
        <v>2</v>
      </c>
      <c r="H52" s="172"/>
      <c r="I52" s="172"/>
      <c r="J52" s="172"/>
      <c r="K52" s="172"/>
      <c r="L52" s="172"/>
      <c r="M52" s="173"/>
      <c r="N52" s="174" t="s">
        <v>3</v>
      </c>
      <c r="O52" s="24"/>
      <c r="P52" s="168" t="s">
        <v>11</v>
      </c>
      <c r="Q52" s="168"/>
      <c r="R52" s="24"/>
    </row>
    <row r="53" spans="1:18" ht="31.5" customHeight="1" x14ac:dyDescent="0.2">
      <c r="B53" s="170"/>
      <c r="C53" s="38" t="s">
        <v>9</v>
      </c>
      <c r="D53" s="38" t="s">
        <v>10</v>
      </c>
      <c r="E53" s="38" t="s">
        <v>1</v>
      </c>
      <c r="F53" s="38" t="s">
        <v>16</v>
      </c>
      <c r="G53" s="38" t="s">
        <v>14</v>
      </c>
      <c r="H53" s="42" t="s">
        <v>15</v>
      </c>
      <c r="I53" s="38" t="s">
        <v>18</v>
      </c>
      <c r="J53" s="42" t="s">
        <v>17</v>
      </c>
      <c r="K53" s="38" t="s">
        <v>19</v>
      </c>
      <c r="L53" s="42" t="s">
        <v>20</v>
      </c>
      <c r="M53" s="38" t="s">
        <v>4</v>
      </c>
      <c r="N53" s="174"/>
      <c r="O53" s="24"/>
      <c r="P53" s="60" t="s">
        <v>26</v>
      </c>
      <c r="Q53" s="60" t="s">
        <v>5</v>
      </c>
      <c r="R53" s="24"/>
    </row>
    <row r="54" spans="1:18" ht="60" x14ac:dyDescent="0.2">
      <c r="B54" s="39" t="s">
        <v>175</v>
      </c>
      <c r="C54" s="47">
        <v>500000000</v>
      </c>
      <c r="D54" s="26">
        <v>0</v>
      </c>
      <c r="E54" s="26">
        <v>0</v>
      </c>
      <c r="F54" s="46">
        <f>+C54+D54+E54</f>
        <v>500000000</v>
      </c>
      <c r="G54" s="26">
        <v>0</v>
      </c>
      <c r="H54" s="26"/>
      <c r="I54" s="26">
        <v>0</v>
      </c>
      <c r="J54" s="26"/>
      <c r="K54" s="26">
        <v>0</v>
      </c>
      <c r="L54" s="26"/>
      <c r="M54" s="26">
        <f>+G54+I54+K54</f>
        <v>0</v>
      </c>
      <c r="N54" s="49">
        <f>+F54+M54</f>
        <v>500000000</v>
      </c>
      <c r="O54" s="28"/>
      <c r="P54" s="29" t="s">
        <v>182</v>
      </c>
      <c r="Q54" s="30">
        <v>1</v>
      </c>
      <c r="R54" s="28"/>
    </row>
    <row r="55" spans="1:18" ht="60" x14ac:dyDescent="0.2">
      <c r="B55" s="39" t="s">
        <v>183</v>
      </c>
      <c r="C55" s="47">
        <v>100000000</v>
      </c>
      <c r="D55" s="26">
        <v>0</v>
      </c>
      <c r="E55" s="26">
        <v>0</v>
      </c>
      <c r="F55" s="46">
        <f>+C55+D55+E55</f>
        <v>100000000</v>
      </c>
      <c r="G55" s="26">
        <v>0</v>
      </c>
      <c r="H55" s="26"/>
      <c r="I55" s="26">
        <v>0</v>
      </c>
      <c r="J55" s="26"/>
      <c r="K55" s="26">
        <v>0</v>
      </c>
      <c r="L55" s="26"/>
      <c r="M55" s="26">
        <f>+G55+I55+K55</f>
        <v>0</v>
      </c>
      <c r="N55" s="49">
        <f>+F55+M55</f>
        <v>100000000</v>
      </c>
      <c r="O55" s="28"/>
      <c r="P55" s="29" t="s">
        <v>182</v>
      </c>
      <c r="Q55" s="30">
        <v>1</v>
      </c>
      <c r="R55" s="28"/>
    </row>
    <row r="56" spans="1:18" ht="60" x14ac:dyDescent="0.2">
      <c r="B56" s="39" t="s">
        <v>184</v>
      </c>
      <c r="C56" s="47">
        <v>100000000</v>
      </c>
      <c r="D56" s="26">
        <v>0</v>
      </c>
      <c r="E56" s="26">
        <v>0</v>
      </c>
      <c r="F56" s="46">
        <f>+C56+D56+E56</f>
        <v>100000000</v>
      </c>
      <c r="G56" s="26">
        <v>0</v>
      </c>
      <c r="H56" s="26"/>
      <c r="I56" s="26">
        <v>0</v>
      </c>
      <c r="J56" s="26"/>
      <c r="K56" s="26">
        <v>0</v>
      </c>
      <c r="L56" s="26"/>
      <c r="M56" s="26">
        <f>+G56+I56+K56</f>
        <v>0</v>
      </c>
      <c r="N56" s="49">
        <f>+F56+M56</f>
        <v>100000000</v>
      </c>
      <c r="O56" s="28"/>
      <c r="P56" s="29" t="s">
        <v>182</v>
      </c>
      <c r="Q56" s="30">
        <v>1</v>
      </c>
      <c r="R56" s="28"/>
    </row>
    <row r="57" spans="1:18" ht="15.75" x14ac:dyDescent="0.2">
      <c r="B57" s="31" t="s">
        <v>6</v>
      </c>
      <c r="C57" s="32">
        <f>SUM(C54:C56)</f>
        <v>700000000</v>
      </c>
      <c r="D57" s="32">
        <f>SUM(D54:D56)</f>
        <v>0</v>
      </c>
      <c r="E57" s="32">
        <f>SUM(E54:E56)</f>
        <v>0</v>
      </c>
      <c r="F57" s="32">
        <f>SUM(F54:F56)</f>
        <v>700000000</v>
      </c>
      <c r="G57" s="32">
        <f>SUM(G54:G56)</f>
        <v>0</v>
      </c>
      <c r="I57" s="32">
        <f>SUM(I54:I56)</f>
        <v>0</v>
      </c>
      <c r="K57" s="32">
        <f>SUM(K54:K56)</f>
        <v>0</v>
      </c>
      <c r="M57" s="50">
        <f>SUM(M54:M56)</f>
        <v>0</v>
      </c>
      <c r="N57" s="50">
        <f>SUM(N54:N56)</f>
        <v>700000000</v>
      </c>
      <c r="O57" s="33"/>
      <c r="Q57" s="48">
        <f>SUM(Q54:Q56)</f>
        <v>3</v>
      </c>
      <c r="R57" s="33"/>
    </row>
    <row r="59" spans="1:18" ht="15.75" x14ac:dyDescent="0.2">
      <c r="B59" s="31" t="s">
        <v>12</v>
      </c>
      <c r="C59" s="34">
        <f>F57</f>
        <v>700000000</v>
      </c>
      <c r="D59" s="40"/>
    </row>
    <row r="60" spans="1:18" ht="15.75" x14ac:dyDescent="0.2">
      <c r="B60" s="31" t="s">
        <v>7</v>
      </c>
      <c r="C60" s="34">
        <f>+M57</f>
        <v>0</v>
      </c>
      <c r="D60" s="40"/>
    </row>
    <row r="61" spans="1:18" ht="15.75" x14ac:dyDescent="0.25">
      <c r="B61" s="31" t="s">
        <v>3</v>
      </c>
      <c r="C61" s="36">
        <f>+C59+C60</f>
        <v>700000000</v>
      </c>
      <c r="D61" s="41"/>
    </row>
    <row r="63" spans="1:18" x14ac:dyDescent="0.2">
      <c r="A63" s="43"/>
      <c r="B63" s="43"/>
      <c r="C63" s="43"/>
      <c r="D63" s="43"/>
      <c r="E63" s="43"/>
      <c r="F63" s="43"/>
      <c r="G63" s="43"/>
      <c r="H63" s="43"/>
      <c r="I63" s="43"/>
      <c r="J63" s="43"/>
      <c r="K63" s="43"/>
      <c r="L63" s="43"/>
      <c r="M63" s="43"/>
      <c r="N63" s="43"/>
      <c r="O63" s="44"/>
      <c r="P63" s="43"/>
      <c r="Q63" s="43"/>
    </row>
  </sheetData>
  <mergeCells count="25">
    <mergeCell ref="P52:Q52"/>
    <mergeCell ref="C35:N35"/>
    <mergeCell ref="B37:B38"/>
    <mergeCell ref="C37:F37"/>
    <mergeCell ref="G37:M37"/>
    <mergeCell ref="N37:N38"/>
    <mergeCell ref="P37:Q37"/>
    <mergeCell ref="C50:N50"/>
    <mergeCell ref="B52:B53"/>
    <mergeCell ref="C52:F52"/>
    <mergeCell ref="G52:M52"/>
    <mergeCell ref="N52:N53"/>
    <mergeCell ref="P6:Q6"/>
    <mergeCell ref="C21:N21"/>
    <mergeCell ref="B23:B24"/>
    <mergeCell ref="C23:F23"/>
    <mergeCell ref="G23:M23"/>
    <mergeCell ref="N23:N24"/>
    <mergeCell ref="P23:Q23"/>
    <mergeCell ref="C2:N2"/>
    <mergeCell ref="C4:N4"/>
    <mergeCell ref="B6:B7"/>
    <mergeCell ref="C6:F6"/>
    <mergeCell ref="G6:M6"/>
    <mergeCell ref="N6:N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2:R87"/>
  <sheetViews>
    <sheetView topLeftCell="A82" workbookViewId="0">
      <pane xSplit="2" topLeftCell="C1" activePane="topRight" state="frozen"/>
      <selection pane="topRight" activeCell="C96" sqref="C96"/>
    </sheetView>
  </sheetViews>
  <sheetFormatPr baseColWidth="10" defaultColWidth="11.42578125" defaultRowHeight="14.25" x14ac:dyDescent="0.2"/>
  <cols>
    <col min="1" max="1" width="3.140625" style="18" customWidth="1"/>
    <col min="2" max="2" width="42.7109375" style="18" customWidth="1"/>
    <col min="3" max="7" width="20.7109375" style="18" customWidth="1"/>
    <col min="8" max="8" width="24.28515625" style="18" customWidth="1"/>
    <col min="9" max="13" width="20.7109375" style="18" customWidth="1"/>
    <col min="14" max="14" width="21.140625" style="18" customWidth="1"/>
    <col min="15" max="15" width="3.140625" style="35" customWidth="1"/>
    <col min="16" max="16" width="31.28515625" style="18" customWidth="1"/>
    <col min="17" max="17" width="16.28515625" style="18" customWidth="1"/>
    <col min="18" max="18" width="3.140625" style="35" customWidth="1"/>
    <col min="19" max="19" width="6.85546875" style="18" customWidth="1"/>
    <col min="20" max="16384" width="11.42578125" style="18"/>
  </cols>
  <sheetData>
    <row r="2" spans="2:18" ht="36" customHeight="1" x14ac:dyDescent="0.2">
      <c r="B2" s="61" t="s">
        <v>186</v>
      </c>
      <c r="C2" s="169" t="s">
        <v>185</v>
      </c>
      <c r="D2" s="169"/>
      <c r="E2" s="169"/>
      <c r="F2" s="169"/>
      <c r="G2" s="169"/>
      <c r="H2" s="169"/>
      <c r="I2" s="169"/>
      <c r="J2" s="169"/>
      <c r="K2" s="169"/>
      <c r="L2" s="169"/>
      <c r="M2" s="169"/>
      <c r="N2" s="169"/>
      <c r="O2" s="17"/>
      <c r="R2" s="17"/>
    </row>
    <row r="3" spans="2:18" x14ac:dyDescent="0.2">
      <c r="C3" s="19"/>
      <c r="D3" s="19"/>
      <c r="E3" s="19"/>
      <c r="F3" s="19"/>
      <c r="G3" s="19"/>
      <c r="H3" s="19"/>
      <c r="I3" s="19"/>
      <c r="J3" s="19"/>
      <c r="K3" s="19"/>
      <c r="L3" s="19"/>
      <c r="M3" s="19"/>
      <c r="N3" s="19"/>
      <c r="O3" s="20"/>
      <c r="R3" s="20"/>
    </row>
    <row r="4" spans="2:18" ht="29.25" customHeight="1" x14ac:dyDescent="0.2">
      <c r="B4" s="61" t="s">
        <v>187</v>
      </c>
      <c r="C4" s="169" t="s">
        <v>188</v>
      </c>
      <c r="D4" s="169"/>
      <c r="E4" s="169"/>
      <c r="F4" s="169"/>
      <c r="G4" s="169"/>
      <c r="H4" s="169"/>
      <c r="I4" s="169"/>
      <c r="J4" s="169"/>
      <c r="K4" s="169"/>
      <c r="L4" s="169"/>
      <c r="M4" s="169"/>
      <c r="N4" s="169"/>
      <c r="O4" s="17"/>
      <c r="R4" s="17"/>
    </row>
    <row r="5" spans="2:18" ht="15" customHeight="1" x14ac:dyDescent="0.2">
      <c r="B5" s="21"/>
      <c r="C5" s="22"/>
      <c r="D5" s="22"/>
      <c r="E5" s="22"/>
      <c r="F5" s="22"/>
      <c r="G5" s="22"/>
      <c r="H5" s="22"/>
      <c r="I5" s="22"/>
      <c r="J5" s="22"/>
      <c r="K5" s="22"/>
      <c r="L5" s="22"/>
      <c r="M5" s="22"/>
      <c r="N5" s="22"/>
      <c r="O5" s="22"/>
      <c r="R5" s="22"/>
    </row>
    <row r="6" spans="2:18" ht="16.5" customHeight="1" x14ac:dyDescent="0.2">
      <c r="B6" s="170" t="s">
        <v>0</v>
      </c>
      <c r="C6" s="171" t="s">
        <v>13</v>
      </c>
      <c r="D6" s="172"/>
      <c r="E6" s="172"/>
      <c r="F6" s="173"/>
      <c r="G6" s="171" t="s">
        <v>2</v>
      </c>
      <c r="H6" s="172"/>
      <c r="I6" s="172"/>
      <c r="J6" s="172"/>
      <c r="K6" s="172"/>
      <c r="L6" s="172"/>
      <c r="M6" s="173"/>
      <c r="N6" s="174" t="s">
        <v>3</v>
      </c>
      <c r="O6" s="24"/>
      <c r="P6" s="168" t="s">
        <v>11</v>
      </c>
      <c r="Q6" s="168"/>
      <c r="R6" s="24"/>
    </row>
    <row r="7" spans="2:18" ht="31.5" customHeight="1" x14ac:dyDescent="0.2">
      <c r="B7" s="170"/>
      <c r="C7" s="38" t="s">
        <v>9</v>
      </c>
      <c r="D7" s="38" t="s">
        <v>10</v>
      </c>
      <c r="E7" s="38" t="s">
        <v>1</v>
      </c>
      <c r="F7" s="38" t="s">
        <v>16</v>
      </c>
      <c r="G7" s="38" t="s">
        <v>14</v>
      </c>
      <c r="H7" s="42" t="s">
        <v>15</v>
      </c>
      <c r="I7" s="38" t="s">
        <v>18</v>
      </c>
      <c r="J7" s="42" t="s">
        <v>17</v>
      </c>
      <c r="K7" s="38" t="s">
        <v>19</v>
      </c>
      <c r="L7" s="42" t="s">
        <v>20</v>
      </c>
      <c r="M7" s="38" t="s">
        <v>4</v>
      </c>
      <c r="N7" s="174"/>
      <c r="O7" s="24"/>
      <c r="P7" s="60" t="s">
        <v>26</v>
      </c>
      <c r="Q7" s="60" t="s">
        <v>5</v>
      </c>
      <c r="R7" s="24"/>
    </row>
    <row r="8" spans="2:18" ht="30" x14ac:dyDescent="0.2">
      <c r="B8" s="39" t="s">
        <v>189</v>
      </c>
      <c r="C8" s="26">
        <v>0</v>
      </c>
      <c r="D8" s="26">
        <v>0</v>
      </c>
      <c r="E8" s="26">
        <v>0</v>
      </c>
      <c r="F8" s="46">
        <f>+C8+D8+E8</f>
        <v>0</v>
      </c>
      <c r="G8" s="26">
        <v>0</v>
      </c>
      <c r="H8" s="26"/>
      <c r="I8" s="26">
        <v>0</v>
      </c>
      <c r="J8" s="26"/>
      <c r="K8" s="26">
        <v>0</v>
      </c>
      <c r="L8" s="26"/>
      <c r="M8" s="26">
        <f>+G8+I8+K8</f>
        <v>0</v>
      </c>
      <c r="N8" s="49">
        <f>+F8+M8</f>
        <v>0</v>
      </c>
      <c r="O8" s="28"/>
      <c r="P8" s="29"/>
      <c r="Q8" s="30"/>
      <c r="R8" s="28"/>
    </row>
    <row r="9" spans="2:18" ht="60" x14ac:dyDescent="0.2">
      <c r="B9" s="39" t="s">
        <v>190</v>
      </c>
      <c r="C9" s="26">
        <v>0</v>
      </c>
      <c r="D9" s="26">
        <v>0</v>
      </c>
      <c r="E9" s="26">
        <v>0</v>
      </c>
      <c r="F9" s="46">
        <f>+C9+D9+E9</f>
        <v>0</v>
      </c>
      <c r="G9" s="26">
        <v>0</v>
      </c>
      <c r="H9" s="26"/>
      <c r="I9" s="26">
        <v>0</v>
      </c>
      <c r="J9" s="26"/>
      <c r="K9" s="26">
        <v>0</v>
      </c>
      <c r="L9" s="26"/>
      <c r="M9" s="26">
        <f>+G9+I9+K9</f>
        <v>0</v>
      </c>
      <c r="N9" s="49">
        <f>+F9+M9</f>
        <v>0</v>
      </c>
      <c r="O9" s="28"/>
      <c r="P9" s="29"/>
      <c r="Q9" s="30"/>
      <c r="R9" s="28"/>
    </row>
    <row r="10" spans="2:18" ht="15" x14ac:dyDescent="0.2">
      <c r="B10" s="39" t="s">
        <v>191</v>
      </c>
      <c r="C10" s="26">
        <v>0</v>
      </c>
      <c r="D10" s="26">
        <v>0</v>
      </c>
      <c r="E10" s="26">
        <v>0</v>
      </c>
      <c r="F10" s="46">
        <f>+C10+D10+E10</f>
        <v>0</v>
      </c>
      <c r="G10" s="26">
        <v>0</v>
      </c>
      <c r="H10" s="26"/>
      <c r="I10" s="26">
        <v>0</v>
      </c>
      <c r="J10" s="26"/>
      <c r="K10" s="26">
        <v>0</v>
      </c>
      <c r="L10" s="26"/>
      <c r="M10" s="26">
        <f>+G10+I10+K10</f>
        <v>0</v>
      </c>
      <c r="N10" s="49">
        <f>+F10+M10</f>
        <v>0</v>
      </c>
      <c r="O10" s="28"/>
      <c r="P10" s="29"/>
      <c r="Q10" s="30"/>
      <c r="R10" s="28"/>
    </row>
    <row r="11" spans="2:18" ht="15.75" x14ac:dyDescent="0.2">
      <c r="B11" s="31" t="s">
        <v>6</v>
      </c>
      <c r="C11" s="32">
        <f>SUM(C8:C10)</f>
        <v>0</v>
      </c>
      <c r="D11" s="32">
        <f>SUM(D8:D10)</f>
        <v>0</v>
      </c>
      <c r="E11" s="32">
        <f>SUM(E8:E10)</f>
        <v>0</v>
      </c>
      <c r="F11" s="32">
        <f>SUM(F8:F10)</f>
        <v>0</v>
      </c>
      <c r="G11" s="32">
        <f>SUM(G8:G10)</f>
        <v>0</v>
      </c>
      <c r="I11" s="32">
        <f>SUM(I8:I10)</f>
        <v>0</v>
      </c>
      <c r="K11" s="32">
        <f>SUM(K8:K10)</f>
        <v>0</v>
      </c>
      <c r="M11" s="50">
        <f>SUM(M8:M10)</f>
        <v>0</v>
      </c>
      <c r="N11" s="50">
        <f>SUM(N8:N10)</f>
        <v>0</v>
      </c>
      <c r="O11" s="33"/>
      <c r="Q11" s="48">
        <f>SUM(Q8:Q10)</f>
        <v>0</v>
      </c>
      <c r="R11" s="33"/>
    </row>
    <row r="13" spans="2:18" ht="15.75" x14ac:dyDescent="0.2">
      <c r="B13" s="31" t="s">
        <v>12</v>
      </c>
      <c r="C13" s="34">
        <f>F11</f>
        <v>0</v>
      </c>
      <c r="D13" s="40"/>
    </row>
    <row r="14" spans="2:18" ht="15.75" x14ac:dyDescent="0.2">
      <c r="B14" s="31" t="s">
        <v>7</v>
      </c>
      <c r="C14" s="34">
        <f>+M11</f>
        <v>0</v>
      </c>
      <c r="D14" s="40"/>
    </row>
    <row r="15" spans="2:18" ht="15.75" x14ac:dyDescent="0.25">
      <c r="B15" s="31" t="s">
        <v>3</v>
      </c>
      <c r="C15" s="36">
        <f>+C13+C14</f>
        <v>0</v>
      </c>
      <c r="D15" s="41"/>
    </row>
    <row r="17" spans="1:18" x14ac:dyDescent="0.2">
      <c r="A17" s="43"/>
      <c r="B17" s="43"/>
      <c r="C17" s="43"/>
      <c r="D17" s="43"/>
      <c r="E17" s="43"/>
      <c r="F17" s="43"/>
      <c r="G17" s="43"/>
      <c r="H17" s="43"/>
      <c r="I17" s="43"/>
      <c r="J17" s="43"/>
      <c r="K17" s="43"/>
      <c r="L17" s="43"/>
      <c r="M17" s="43"/>
      <c r="N17" s="43"/>
      <c r="O17" s="44"/>
      <c r="P17" s="43"/>
      <c r="Q17" s="43"/>
    </row>
    <row r="19" spans="1:18" ht="29.25" customHeight="1" x14ac:dyDescent="0.2">
      <c r="B19" s="61" t="s">
        <v>192</v>
      </c>
      <c r="C19" s="169" t="s">
        <v>193</v>
      </c>
      <c r="D19" s="169"/>
      <c r="E19" s="169"/>
      <c r="F19" s="169"/>
      <c r="G19" s="169"/>
      <c r="H19" s="169"/>
      <c r="I19" s="169"/>
      <c r="J19" s="169"/>
      <c r="K19" s="169"/>
      <c r="L19" s="169"/>
      <c r="M19" s="169"/>
      <c r="N19" s="169"/>
      <c r="O19" s="17"/>
      <c r="R19" s="17"/>
    </row>
    <row r="20" spans="1:18" ht="15" customHeight="1" x14ac:dyDescent="0.2">
      <c r="B20" s="21"/>
      <c r="C20" s="22"/>
      <c r="D20" s="22"/>
      <c r="E20" s="22"/>
      <c r="F20" s="22"/>
      <c r="G20" s="22"/>
      <c r="H20" s="22"/>
      <c r="I20" s="22"/>
      <c r="J20" s="22"/>
      <c r="K20" s="22"/>
      <c r="L20" s="22"/>
      <c r="M20" s="22"/>
      <c r="N20" s="22"/>
      <c r="O20" s="22"/>
      <c r="R20" s="22"/>
    </row>
    <row r="21" spans="1:18" ht="16.5" customHeight="1" x14ac:dyDescent="0.2">
      <c r="B21" s="170" t="s">
        <v>0</v>
      </c>
      <c r="C21" s="171" t="s">
        <v>13</v>
      </c>
      <c r="D21" s="172"/>
      <c r="E21" s="172"/>
      <c r="F21" s="173"/>
      <c r="G21" s="171" t="s">
        <v>2</v>
      </c>
      <c r="H21" s="172"/>
      <c r="I21" s="172"/>
      <c r="J21" s="172"/>
      <c r="K21" s="172"/>
      <c r="L21" s="172"/>
      <c r="M21" s="173"/>
      <c r="N21" s="174" t="s">
        <v>3</v>
      </c>
      <c r="O21" s="24"/>
      <c r="P21" s="168" t="s">
        <v>11</v>
      </c>
      <c r="Q21" s="168"/>
      <c r="R21" s="24"/>
    </row>
    <row r="22" spans="1:18" ht="31.5" customHeight="1" x14ac:dyDescent="0.2">
      <c r="B22" s="170"/>
      <c r="C22" s="38" t="s">
        <v>9</v>
      </c>
      <c r="D22" s="38" t="s">
        <v>10</v>
      </c>
      <c r="E22" s="38" t="s">
        <v>1</v>
      </c>
      <c r="F22" s="38" t="s">
        <v>16</v>
      </c>
      <c r="G22" s="38" t="s">
        <v>14</v>
      </c>
      <c r="H22" s="42" t="s">
        <v>15</v>
      </c>
      <c r="I22" s="38" t="s">
        <v>18</v>
      </c>
      <c r="J22" s="42" t="s">
        <v>17</v>
      </c>
      <c r="K22" s="38" t="s">
        <v>19</v>
      </c>
      <c r="L22" s="42" t="s">
        <v>20</v>
      </c>
      <c r="M22" s="38" t="s">
        <v>4</v>
      </c>
      <c r="N22" s="174"/>
      <c r="O22" s="24"/>
      <c r="P22" s="60" t="s">
        <v>26</v>
      </c>
      <c r="Q22" s="60" t="s">
        <v>5</v>
      </c>
      <c r="R22" s="24"/>
    </row>
    <row r="23" spans="1:18" ht="45" x14ac:dyDescent="0.2">
      <c r="B23" s="39" t="s">
        <v>194</v>
      </c>
      <c r="C23" s="26">
        <v>0</v>
      </c>
      <c r="D23" s="26">
        <v>0</v>
      </c>
      <c r="E23" s="26">
        <v>0</v>
      </c>
      <c r="F23" s="46">
        <f>+C23+D23+E23</f>
        <v>0</v>
      </c>
      <c r="G23" s="26">
        <v>0</v>
      </c>
      <c r="H23" s="26"/>
      <c r="I23" s="26">
        <v>0</v>
      </c>
      <c r="J23" s="26"/>
      <c r="K23" s="26">
        <v>0</v>
      </c>
      <c r="L23" s="26"/>
      <c r="M23" s="26">
        <f>+G23+I23+K23</f>
        <v>0</v>
      </c>
      <c r="N23" s="49">
        <f>+F23+M23</f>
        <v>0</v>
      </c>
      <c r="O23" s="28"/>
      <c r="P23" s="29"/>
      <c r="Q23" s="30"/>
      <c r="R23" s="28"/>
    </row>
    <row r="24" spans="1:18" ht="15.75" x14ac:dyDescent="0.2">
      <c r="B24" s="31" t="s">
        <v>6</v>
      </c>
      <c r="C24" s="32">
        <f>SUM(C23:C23)</f>
        <v>0</v>
      </c>
      <c r="D24" s="32">
        <f>SUM(D23:D23)</f>
        <v>0</v>
      </c>
      <c r="E24" s="32">
        <f>SUM(E23:E23)</f>
        <v>0</v>
      </c>
      <c r="F24" s="32">
        <f>SUM(F23:F23)</f>
        <v>0</v>
      </c>
      <c r="G24" s="32">
        <f>SUM(G23:G23)</f>
        <v>0</v>
      </c>
      <c r="I24" s="32">
        <f>SUM(I23:I23)</f>
        <v>0</v>
      </c>
      <c r="K24" s="32">
        <f>SUM(K23:K23)</f>
        <v>0</v>
      </c>
      <c r="M24" s="50">
        <f>SUM(M23:M23)</f>
        <v>0</v>
      </c>
      <c r="N24" s="50">
        <f>SUM(N23:N23)</f>
        <v>0</v>
      </c>
      <c r="O24" s="33"/>
      <c r="Q24" s="48">
        <f>SUM(Q23:Q23)</f>
        <v>0</v>
      </c>
      <c r="R24" s="33"/>
    </row>
    <row r="26" spans="1:18" ht="15.75" x14ac:dyDescent="0.2">
      <c r="B26" s="31" t="s">
        <v>12</v>
      </c>
      <c r="C26" s="34">
        <f>F24</f>
        <v>0</v>
      </c>
      <c r="D26" s="40"/>
    </row>
    <row r="27" spans="1:18" ht="15.75" x14ac:dyDescent="0.2">
      <c r="B27" s="31" t="s">
        <v>7</v>
      </c>
      <c r="C27" s="34">
        <f>+M24</f>
        <v>0</v>
      </c>
      <c r="D27" s="40"/>
    </row>
    <row r="28" spans="1:18" ht="15.75" x14ac:dyDescent="0.25">
      <c r="B28" s="31" t="s">
        <v>3</v>
      </c>
      <c r="C28" s="36">
        <f>+C26+C27</f>
        <v>0</v>
      </c>
      <c r="D28" s="41"/>
    </row>
    <row r="30" spans="1:18" x14ac:dyDescent="0.2">
      <c r="A30" s="43"/>
      <c r="B30" s="43"/>
      <c r="C30" s="43"/>
      <c r="D30" s="43"/>
      <c r="E30" s="43"/>
      <c r="F30" s="43"/>
      <c r="G30" s="43"/>
      <c r="H30" s="43"/>
      <c r="I30" s="43"/>
      <c r="J30" s="43"/>
      <c r="K30" s="43"/>
      <c r="L30" s="43"/>
      <c r="M30" s="43"/>
      <c r="N30" s="43"/>
      <c r="O30" s="44"/>
      <c r="P30" s="43"/>
      <c r="Q30" s="43"/>
    </row>
    <row r="32" spans="1:18" ht="29.25" customHeight="1" x14ac:dyDescent="0.2">
      <c r="B32" s="61" t="s">
        <v>195</v>
      </c>
      <c r="C32" s="169" t="s">
        <v>196</v>
      </c>
      <c r="D32" s="169"/>
      <c r="E32" s="169"/>
      <c r="F32" s="169"/>
      <c r="G32" s="169"/>
      <c r="H32" s="169"/>
      <c r="I32" s="169"/>
      <c r="J32" s="169"/>
      <c r="K32" s="169"/>
      <c r="L32" s="169"/>
      <c r="M32" s="169"/>
      <c r="N32" s="169"/>
      <c r="O32" s="17"/>
      <c r="R32" s="17"/>
    </row>
    <row r="33" spans="1:18" ht="15" customHeight="1" x14ac:dyDescent="0.2">
      <c r="B33" s="21"/>
      <c r="C33" s="22"/>
      <c r="D33" s="22"/>
      <c r="E33" s="22"/>
      <c r="F33" s="22"/>
      <c r="G33" s="22"/>
      <c r="H33" s="22"/>
      <c r="I33" s="22"/>
      <c r="J33" s="22"/>
      <c r="K33" s="22"/>
      <c r="L33" s="22"/>
      <c r="M33" s="22"/>
      <c r="N33" s="22"/>
      <c r="O33" s="22"/>
      <c r="R33" s="22"/>
    </row>
    <row r="34" spans="1:18" ht="16.5" customHeight="1" x14ac:dyDescent="0.2">
      <c r="B34" s="170" t="s">
        <v>0</v>
      </c>
      <c r="C34" s="171" t="s">
        <v>13</v>
      </c>
      <c r="D34" s="172"/>
      <c r="E34" s="172"/>
      <c r="F34" s="173"/>
      <c r="G34" s="171" t="s">
        <v>2</v>
      </c>
      <c r="H34" s="172"/>
      <c r="I34" s="172"/>
      <c r="J34" s="172"/>
      <c r="K34" s="172"/>
      <c r="L34" s="172"/>
      <c r="M34" s="173"/>
      <c r="N34" s="174" t="s">
        <v>3</v>
      </c>
      <c r="O34" s="24"/>
      <c r="P34" s="168" t="s">
        <v>11</v>
      </c>
      <c r="Q34" s="168"/>
      <c r="R34" s="24"/>
    </row>
    <row r="35" spans="1:18" ht="31.5" customHeight="1" x14ac:dyDescent="0.2">
      <c r="B35" s="170"/>
      <c r="C35" s="38" t="s">
        <v>9</v>
      </c>
      <c r="D35" s="38" t="s">
        <v>10</v>
      </c>
      <c r="E35" s="38" t="s">
        <v>1</v>
      </c>
      <c r="F35" s="38" t="s">
        <v>16</v>
      </c>
      <c r="G35" s="38" t="s">
        <v>14</v>
      </c>
      <c r="H35" s="42" t="s">
        <v>15</v>
      </c>
      <c r="I35" s="38" t="s">
        <v>18</v>
      </c>
      <c r="J35" s="42" t="s">
        <v>17</v>
      </c>
      <c r="K35" s="38" t="s">
        <v>19</v>
      </c>
      <c r="L35" s="42" t="s">
        <v>20</v>
      </c>
      <c r="M35" s="38" t="s">
        <v>4</v>
      </c>
      <c r="N35" s="174"/>
      <c r="O35" s="24"/>
      <c r="P35" s="60" t="s">
        <v>26</v>
      </c>
      <c r="Q35" s="60" t="s">
        <v>5</v>
      </c>
      <c r="R35" s="24"/>
    </row>
    <row r="36" spans="1:18" ht="30" x14ac:dyDescent="0.2">
      <c r="B36" s="39" t="s">
        <v>189</v>
      </c>
      <c r="C36" s="26">
        <v>0</v>
      </c>
      <c r="D36" s="26">
        <v>0</v>
      </c>
      <c r="E36" s="26">
        <v>0</v>
      </c>
      <c r="F36" s="46">
        <f>+C36+D36+E36</f>
        <v>0</v>
      </c>
      <c r="G36" s="26">
        <v>0</v>
      </c>
      <c r="H36" s="26"/>
      <c r="I36" s="26">
        <v>0</v>
      </c>
      <c r="J36" s="26"/>
      <c r="K36" s="26">
        <v>0</v>
      </c>
      <c r="L36" s="26"/>
      <c r="M36" s="26">
        <f>+G36+I36+K36</f>
        <v>0</v>
      </c>
      <c r="N36" s="49">
        <f>+F36+M36</f>
        <v>0</v>
      </c>
      <c r="O36" s="28"/>
      <c r="P36" s="29"/>
      <c r="Q36" s="30"/>
      <c r="R36" s="28"/>
    </row>
    <row r="37" spans="1:18" ht="60" x14ac:dyDescent="0.2">
      <c r="B37" s="39" t="s">
        <v>190</v>
      </c>
      <c r="C37" s="26">
        <v>0</v>
      </c>
      <c r="D37" s="26">
        <v>0</v>
      </c>
      <c r="E37" s="26">
        <v>0</v>
      </c>
      <c r="F37" s="46">
        <f>+C37+D37+E37</f>
        <v>0</v>
      </c>
      <c r="G37" s="26">
        <v>0</v>
      </c>
      <c r="H37" s="26"/>
      <c r="I37" s="26">
        <v>0</v>
      </c>
      <c r="J37" s="26"/>
      <c r="K37" s="26">
        <v>0</v>
      </c>
      <c r="L37" s="26"/>
      <c r="M37" s="26">
        <f>+G37+I37+K37</f>
        <v>0</v>
      </c>
      <c r="N37" s="49">
        <f>+F37+M37</f>
        <v>0</v>
      </c>
      <c r="O37" s="28"/>
      <c r="P37" s="29"/>
      <c r="Q37" s="30"/>
      <c r="R37" s="28"/>
    </row>
    <row r="38" spans="1:18" ht="15" x14ac:dyDescent="0.2">
      <c r="B38" s="39" t="s">
        <v>191</v>
      </c>
      <c r="C38" s="26">
        <v>0</v>
      </c>
      <c r="D38" s="26">
        <v>0</v>
      </c>
      <c r="E38" s="26">
        <v>0</v>
      </c>
      <c r="F38" s="46">
        <f>+C38+D38+E38</f>
        <v>0</v>
      </c>
      <c r="G38" s="26">
        <v>0</v>
      </c>
      <c r="H38" s="26"/>
      <c r="I38" s="26">
        <v>0</v>
      </c>
      <c r="J38" s="26"/>
      <c r="K38" s="26">
        <v>0</v>
      </c>
      <c r="L38" s="26"/>
      <c r="M38" s="26">
        <f>+G38+I38+K38</f>
        <v>0</v>
      </c>
      <c r="N38" s="49">
        <f>+F38+M38</f>
        <v>0</v>
      </c>
      <c r="O38" s="28"/>
      <c r="P38" s="29"/>
      <c r="Q38" s="30"/>
      <c r="R38" s="28"/>
    </row>
    <row r="39" spans="1:18" ht="15.75" x14ac:dyDescent="0.2">
      <c r="B39" s="31" t="s">
        <v>6</v>
      </c>
      <c r="C39" s="32">
        <f>SUM(C36:C38)</f>
        <v>0</v>
      </c>
      <c r="D39" s="32">
        <f>SUM(D36:D38)</f>
        <v>0</v>
      </c>
      <c r="E39" s="32">
        <f>SUM(E36:E38)</f>
        <v>0</v>
      </c>
      <c r="F39" s="32">
        <f>SUM(F36:F38)</f>
        <v>0</v>
      </c>
      <c r="G39" s="32">
        <f>SUM(G36:G38)</f>
        <v>0</v>
      </c>
      <c r="I39" s="32">
        <f>SUM(I36:I38)</f>
        <v>0</v>
      </c>
      <c r="K39" s="32">
        <f>SUM(K36:K38)</f>
        <v>0</v>
      </c>
      <c r="M39" s="50">
        <f>SUM(M36:M38)</f>
        <v>0</v>
      </c>
      <c r="N39" s="50">
        <f>SUM(N36:N38)</f>
        <v>0</v>
      </c>
      <c r="O39" s="33"/>
      <c r="Q39" s="48">
        <f>SUM(Q36:Q38)</f>
        <v>0</v>
      </c>
      <c r="R39" s="33"/>
    </row>
    <row r="41" spans="1:18" ht="15.75" x14ac:dyDescent="0.2">
      <c r="B41" s="31" t="s">
        <v>12</v>
      </c>
      <c r="C41" s="34">
        <f>F39</f>
        <v>0</v>
      </c>
      <c r="D41" s="40"/>
    </row>
    <row r="42" spans="1:18" ht="15.75" x14ac:dyDescent="0.2">
      <c r="B42" s="31" t="s">
        <v>7</v>
      </c>
      <c r="C42" s="34">
        <f>+M39</f>
        <v>0</v>
      </c>
      <c r="D42" s="40"/>
    </row>
    <row r="43" spans="1:18" ht="15.75" x14ac:dyDescent="0.25">
      <c r="B43" s="31" t="s">
        <v>3</v>
      </c>
      <c r="C43" s="36">
        <f>+C41+C42</f>
        <v>0</v>
      </c>
      <c r="D43" s="41"/>
    </row>
    <row r="45" spans="1:18" x14ac:dyDescent="0.2">
      <c r="A45" s="43"/>
      <c r="B45" s="43"/>
      <c r="C45" s="43"/>
      <c r="D45" s="43"/>
      <c r="E45" s="43"/>
      <c r="F45" s="43"/>
      <c r="G45" s="43"/>
      <c r="H45" s="43"/>
      <c r="I45" s="43"/>
      <c r="J45" s="43"/>
      <c r="K45" s="43"/>
      <c r="L45" s="43"/>
      <c r="M45" s="43"/>
      <c r="N45" s="43"/>
      <c r="O45" s="44"/>
      <c r="P45" s="43"/>
      <c r="Q45" s="43"/>
    </row>
    <row r="47" spans="1:18" ht="29.25" customHeight="1" x14ac:dyDescent="0.2">
      <c r="B47" s="61" t="s">
        <v>198</v>
      </c>
      <c r="C47" s="169" t="s">
        <v>197</v>
      </c>
      <c r="D47" s="169"/>
      <c r="E47" s="169"/>
      <c r="F47" s="169"/>
      <c r="G47" s="169"/>
      <c r="H47" s="169"/>
      <c r="I47" s="169"/>
      <c r="J47" s="169"/>
      <c r="K47" s="169"/>
      <c r="L47" s="169"/>
      <c r="M47" s="169"/>
      <c r="N47" s="169"/>
      <c r="O47" s="17"/>
      <c r="R47" s="17"/>
    </row>
    <row r="48" spans="1:18" ht="15" customHeight="1" x14ac:dyDescent="0.2">
      <c r="B48" s="21"/>
      <c r="C48" s="22"/>
      <c r="D48" s="22"/>
      <c r="E48" s="22"/>
      <c r="F48" s="22"/>
      <c r="G48" s="22"/>
      <c r="H48" s="22"/>
      <c r="I48" s="22"/>
      <c r="J48" s="22"/>
      <c r="K48" s="22"/>
      <c r="L48" s="22"/>
      <c r="M48" s="22"/>
      <c r="N48" s="22"/>
      <c r="O48" s="22"/>
      <c r="R48" s="22"/>
    </row>
    <row r="49" spans="1:18" ht="16.5" customHeight="1" x14ac:dyDescent="0.2">
      <c r="B49" s="170" t="s">
        <v>0</v>
      </c>
      <c r="C49" s="171" t="s">
        <v>13</v>
      </c>
      <c r="D49" s="172"/>
      <c r="E49" s="172"/>
      <c r="F49" s="173"/>
      <c r="G49" s="171" t="s">
        <v>2</v>
      </c>
      <c r="H49" s="172"/>
      <c r="I49" s="172"/>
      <c r="J49" s="172"/>
      <c r="K49" s="172"/>
      <c r="L49" s="172"/>
      <c r="M49" s="173"/>
      <c r="N49" s="174" t="s">
        <v>3</v>
      </c>
      <c r="O49" s="24"/>
      <c r="P49" s="168" t="s">
        <v>11</v>
      </c>
      <c r="Q49" s="168"/>
      <c r="R49" s="24"/>
    </row>
    <row r="50" spans="1:18" ht="31.5" customHeight="1" x14ac:dyDescent="0.2">
      <c r="B50" s="170"/>
      <c r="C50" s="38" t="s">
        <v>9</v>
      </c>
      <c r="D50" s="38" t="s">
        <v>10</v>
      </c>
      <c r="E50" s="38" t="s">
        <v>1</v>
      </c>
      <c r="F50" s="38" t="s">
        <v>16</v>
      </c>
      <c r="G50" s="38" t="s">
        <v>14</v>
      </c>
      <c r="H50" s="42" t="s">
        <v>15</v>
      </c>
      <c r="I50" s="38" t="s">
        <v>18</v>
      </c>
      <c r="J50" s="42" t="s">
        <v>17</v>
      </c>
      <c r="K50" s="38" t="s">
        <v>19</v>
      </c>
      <c r="L50" s="42" t="s">
        <v>20</v>
      </c>
      <c r="M50" s="38" t="s">
        <v>4</v>
      </c>
      <c r="N50" s="174"/>
      <c r="O50" s="24"/>
      <c r="P50" s="60" t="s">
        <v>26</v>
      </c>
      <c r="Q50" s="60" t="s">
        <v>5</v>
      </c>
      <c r="R50" s="24"/>
    </row>
    <row r="51" spans="1:18" ht="15" x14ac:dyDescent="0.2">
      <c r="B51" s="39" t="s">
        <v>8</v>
      </c>
      <c r="C51" s="26">
        <v>0</v>
      </c>
      <c r="D51" s="26">
        <v>0</v>
      </c>
      <c r="E51" s="26">
        <v>0</v>
      </c>
      <c r="F51" s="46">
        <f>+C51+D51+E51</f>
        <v>0</v>
      </c>
      <c r="G51" s="26">
        <v>0</v>
      </c>
      <c r="H51" s="26"/>
      <c r="I51" s="26">
        <v>0</v>
      </c>
      <c r="J51" s="26"/>
      <c r="K51" s="26">
        <v>0</v>
      </c>
      <c r="L51" s="26"/>
      <c r="M51" s="26">
        <f>+G51+I51+K51</f>
        <v>0</v>
      </c>
      <c r="N51" s="49">
        <f>+F51+M51</f>
        <v>0</v>
      </c>
      <c r="O51" s="28"/>
      <c r="P51" s="29"/>
      <c r="Q51" s="30"/>
      <c r="R51" s="28"/>
    </row>
    <row r="52" spans="1:18" ht="15" x14ac:dyDescent="0.2">
      <c r="B52" s="39" t="s">
        <v>8</v>
      </c>
      <c r="C52" s="26">
        <v>0</v>
      </c>
      <c r="D52" s="26">
        <v>0</v>
      </c>
      <c r="E52" s="26">
        <v>0</v>
      </c>
      <c r="F52" s="46">
        <f>+C52+D52+E52</f>
        <v>0</v>
      </c>
      <c r="G52" s="26">
        <v>0</v>
      </c>
      <c r="H52" s="26"/>
      <c r="I52" s="26">
        <v>0</v>
      </c>
      <c r="J52" s="26"/>
      <c r="K52" s="26">
        <v>0</v>
      </c>
      <c r="L52" s="26"/>
      <c r="M52" s="26">
        <f>+G52+I52+K52</f>
        <v>0</v>
      </c>
      <c r="N52" s="49">
        <f>+F52+M52</f>
        <v>0</v>
      </c>
      <c r="O52" s="28"/>
      <c r="P52" s="29"/>
      <c r="Q52" s="30"/>
      <c r="R52" s="28"/>
    </row>
    <row r="53" spans="1:18" ht="15.75" x14ac:dyDescent="0.2">
      <c r="B53" s="31" t="s">
        <v>6</v>
      </c>
      <c r="C53" s="32">
        <f>SUM(C51:C52)</f>
        <v>0</v>
      </c>
      <c r="D53" s="32">
        <f>SUM(D51:D52)</f>
        <v>0</v>
      </c>
      <c r="E53" s="32">
        <f>SUM(E51:E52)</f>
        <v>0</v>
      </c>
      <c r="F53" s="32">
        <f>SUM(F51:F52)</f>
        <v>0</v>
      </c>
      <c r="G53" s="32">
        <f>SUM(G51:G52)</f>
        <v>0</v>
      </c>
      <c r="I53" s="32">
        <f>SUM(I51:I52)</f>
        <v>0</v>
      </c>
      <c r="K53" s="32">
        <f>SUM(K51:K52)</f>
        <v>0</v>
      </c>
      <c r="M53" s="50">
        <f>SUM(M51:M52)</f>
        <v>0</v>
      </c>
      <c r="N53" s="50">
        <f>SUM(N51:N52)</f>
        <v>0</v>
      </c>
      <c r="O53" s="33"/>
      <c r="Q53" s="48">
        <f>SUM(Q51:Q52)</f>
        <v>0</v>
      </c>
      <c r="R53" s="33"/>
    </row>
    <row r="55" spans="1:18" ht="15.75" x14ac:dyDescent="0.2">
      <c r="B55" s="31" t="s">
        <v>12</v>
      </c>
      <c r="C55" s="34">
        <f>F53</f>
        <v>0</v>
      </c>
      <c r="D55" s="40"/>
    </row>
    <row r="56" spans="1:18" ht="15.75" x14ac:dyDescent="0.2">
      <c r="B56" s="31" t="s">
        <v>7</v>
      </c>
      <c r="C56" s="34">
        <f>+M53</f>
        <v>0</v>
      </c>
      <c r="D56" s="40"/>
    </row>
    <row r="57" spans="1:18" ht="15.75" x14ac:dyDescent="0.25">
      <c r="B57" s="31" t="s">
        <v>3</v>
      </c>
      <c r="C57" s="36">
        <f>+C55+C56</f>
        <v>0</v>
      </c>
      <c r="D57" s="41"/>
    </row>
    <row r="59" spans="1:18" x14ac:dyDescent="0.2">
      <c r="A59" s="43"/>
      <c r="B59" s="43"/>
      <c r="C59" s="43"/>
      <c r="D59" s="43"/>
      <c r="E59" s="43"/>
      <c r="F59" s="43"/>
      <c r="G59" s="43"/>
      <c r="H59" s="43"/>
      <c r="I59" s="43"/>
      <c r="J59" s="43"/>
      <c r="K59" s="43"/>
      <c r="L59" s="43"/>
      <c r="M59" s="43"/>
      <c r="N59" s="43"/>
      <c r="O59" s="44"/>
      <c r="P59" s="43"/>
      <c r="Q59" s="43"/>
    </row>
    <row r="61" spans="1:18" ht="29.25" customHeight="1" x14ac:dyDescent="0.2">
      <c r="B61" s="61" t="s">
        <v>199</v>
      </c>
      <c r="C61" s="169" t="s">
        <v>201</v>
      </c>
      <c r="D61" s="169"/>
      <c r="E61" s="169"/>
      <c r="F61" s="169"/>
      <c r="G61" s="169"/>
      <c r="H61" s="169"/>
      <c r="I61" s="169"/>
      <c r="J61" s="169"/>
      <c r="K61" s="169"/>
      <c r="L61" s="169"/>
      <c r="M61" s="169"/>
      <c r="N61" s="169"/>
      <c r="O61" s="17"/>
      <c r="R61" s="17"/>
    </row>
    <row r="62" spans="1:18" ht="15" customHeight="1" x14ac:dyDescent="0.2">
      <c r="B62" s="21"/>
      <c r="C62" s="22"/>
      <c r="D62" s="22"/>
      <c r="E62" s="22"/>
      <c r="F62" s="22"/>
      <c r="G62" s="22"/>
      <c r="H62" s="22"/>
      <c r="I62" s="22"/>
      <c r="J62" s="22"/>
      <c r="K62" s="22"/>
      <c r="L62" s="22"/>
      <c r="M62" s="22"/>
      <c r="N62" s="22"/>
      <c r="O62" s="22"/>
      <c r="R62" s="22"/>
    </row>
    <row r="63" spans="1:18" ht="16.5" customHeight="1" x14ac:dyDescent="0.2">
      <c r="B63" s="170" t="s">
        <v>0</v>
      </c>
      <c r="C63" s="171" t="s">
        <v>13</v>
      </c>
      <c r="D63" s="172"/>
      <c r="E63" s="172"/>
      <c r="F63" s="173"/>
      <c r="G63" s="171" t="s">
        <v>2</v>
      </c>
      <c r="H63" s="172"/>
      <c r="I63" s="172"/>
      <c r="J63" s="172"/>
      <c r="K63" s="172"/>
      <c r="L63" s="172"/>
      <c r="M63" s="173"/>
      <c r="N63" s="174" t="s">
        <v>3</v>
      </c>
      <c r="O63" s="24"/>
      <c r="P63" s="168" t="s">
        <v>11</v>
      </c>
      <c r="Q63" s="168"/>
      <c r="R63" s="24"/>
    </row>
    <row r="64" spans="1:18" ht="31.5" customHeight="1" x14ac:dyDescent="0.2">
      <c r="B64" s="170"/>
      <c r="C64" s="38" t="s">
        <v>9</v>
      </c>
      <c r="D64" s="38" t="s">
        <v>10</v>
      </c>
      <c r="E64" s="38" t="s">
        <v>1</v>
      </c>
      <c r="F64" s="38" t="s">
        <v>16</v>
      </c>
      <c r="G64" s="38" t="s">
        <v>14</v>
      </c>
      <c r="H64" s="42" t="s">
        <v>15</v>
      </c>
      <c r="I64" s="38" t="s">
        <v>18</v>
      </c>
      <c r="J64" s="42" t="s">
        <v>17</v>
      </c>
      <c r="K64" s="38" t="s">
        <v>19</v>
      </c>
      <c r="L64" s="42" t="s">
        <v>20</v>
      </c>
      <c r="M64" s="38" t="s">
        <v>4</v>
      </c>
      <c r="N64" s="174"/>
      <c r="O64" s="24"/>
      <c r="P64" s="60" t="s">
        <v>26</v>
      </c>
      <c r="Q64" s="60" t="s">
        <v>5</v>
      </c>
      <c r="R64" s="24"/>
    </row>
    <row r="65" spans="1:18" ht="15" x14ac:dyDescent="0.2">
      <c r="B65" s="39" t="s">
        <v>8</v>
      </c>
      <c r="C65" s="26">
        <v>0</v>
      </c>
      <c r="D65" s="26">
        <v>0</v>
      </c>
      <c r="E65" s="26">
        <v>0</v>
      </c>
      <c r="F65" s="46">
        <f>+C65+D65+E65</f>
        <v>0</v>
      </c>
      <c r="G65" s="26">
        <v>0</v>
      </c>
      <c r="H65" s="26"/>
      <c r="I65" s="26">
        <v>0</v>
      </c>
      <c r="J65" s="26"/>
      <c r="K65" s="26">
        <v>0</v>
      </c>
      <c r="L65" s="26"/>
      <c r="M65" s="26">
        <f>+G65+I65+K65</f>
        <v>0</v>
      </c>
      <c r="N65" s="49">
        <f>+F65+M65</f>
        <v>0</v>
      </c>
      <c r="O65" s="28"/>
      <c r="P65" s="29"/>
      <c r="Q65" s="30"/>
      <c r="R65" s="28"/>
    </row>
    <row r="66" spans="1:18" ht="15" x14ac:dyDescent="0.2">
      <c r="B66" s="39" t="s">
        <v>8</v>
      </c>
      <c r="C66" s="26">
        <v>0</v>
      </c>
      <c r="D66" s="26">
        <v>0</v>
      </c>
      <c r="E66" s="26">
        <v>0</v>
      </c>
      <c r="F66" s="46">
        <f>+C66+D66+E66</f>
        <v>0</v>
      </c>
      <c r="G66" s="26">
        <v>0</v>
      </c>
      <c r="H66" s="26"/>
      <c r="I66" s="26">
        <v>0</v>
      </c>
      <c r="J66" s="26"/>
      <c r="K66" s="26">
        <v>0</v>
      </c>
      <c r="L66" s="26"/>
      <c r="M66" s="26">
        <f>+G66+I66+K66</f>
        <v>0</v>
      </c>
      <c r="N66" s="49">
        <f>+F66+M66</f>
        <v>0</v>
      </c>
      <c r="O66" s="28"/>
      <c r="P66" s="29"/>
      <c r="Q66" s="30"/>
      <c r="R66" s="28"/>
    </row>
    <row r="67" spans="1:18" ht="15.75" x14ac:dyDescent="0.2">
      <c r="B67" s="31" t="s">
        <v>6</v>
      </c>
      <c r="C67" s="32">
        <f>SUM(C65:C66)</f>
        <v>0</v>
      </c>
      <c r="D67" s="32">
        <f>SUM(D65:D66)</f>
        <v>0</v>
      </c>
      <c r="E67" s="32">
        <f>SUM(E65:E66)</f>
        <v>0</v>
      </c>
      <c r="F67" s="32">
        <f>SUM(F65:F66)</f>
        <v>0</v>
      </c>
      <c r="G67" s="32">
        <f>SUM(G65:G66)</f>
        <v>0</v>
      </c>
      <c r="I67" s="32">
        <f>SUM(I65:I66)</f>
        <v>0</v>
      </c>
      <c r="K67" s="32">
        <f>SUM(K65:K66)</f>
        <v>0</v>
      </c>
      <c r="M67" s="50">
        <f>SUM(M65:M66)</f>
        <v>0</v>
      </c>
      <c r="N67" s="50">
        <f>SUM(N65:N66)</f>
        <v>0</v>
      </c>
      <c r="O67" s="33"/>
      <c r="Q67" s="48">
        <f>SUM(Q65:Q66)</f>
        <v>0</v>
      </c>
      <c r="R67" s="33"/>
    </row>
    <row r="69" spans="1:18" ht="15.75" x14ac:dyDescent="0.2">
      <c r="B69" s="31" t="s">
        <v>12</v>
      </c>
      <c r="C69" s="34">
        <f>F67</f>
        <v>0</v>
      </c>
      <c r="D69" s="40"/>
    </row>
    <row r="70" spans="1:18" ht="15.75" x14ac:dyDescent="0.2">
      <c r="B70" s="31" t="s">
        <v>7</v>
      </c>
      <c r="C70" s="34">
        <f>+M67</f>
        <v>0</v>
      </c>
      <c r="D70" s="40"/>
    </row>
    <row r="71" spans="1:18" ht="15.75" x14ac:dyDescent="0.25">
      <c r="B71" s="31" t="s">
        <v>3</v>
      </c>
      <c r="C71" s="36">
        <f>+C69+C70</f>
        <v>0</v>
      </c>
      <c r="D71" s="41"/>
    </row>
    <row r="73" spans="1:18" x14ac:dyDescent="0.2">
      <c r="A73" s="43"/>
      <c r="B73" s="43"/>
      <c r="C73" s="43"/>
      <c r="D73" s="43"/>
      <c r="E73" s="43"/>
      <c r="F73" s="43"/>
      <c r="G73" s="43"/>
      <c r="H73" s="43"/>
      <c r="I73" s="43"/>
      <c r="J73" s="43"/>
      <c r="K73" s="43"/>
      <c r="L73" s="43"/>
      <c r="M73" s="43"/>
      <c r="N73" s="43"/>
      <c r="O73" s="44"/>
      <c r="P73" s="43"/>
      <c r="Q73" s="43"/>
    </row>
    <row r="75" spans="1:18" ht="29.25" customHeight="1" x14ac:dyDescent="0.2">
      <c r="B75" s="61" t="s">
        <v>200</v>
      </c>
      <c r="C75" s="169" t="s">
        <v>202</v>
      </c>
      <c r="D75" s="169"/>
      <c r="E75" s="169"/>
      <c r="F75" s="169"/>
      <c r="G75" s="169"/>
      <c r="H75" s="169"/>
      <c r="I75" s="169"/>
      <c r="J75" s="169"/>
      <c r="K75" s="169"/>
      <c r="L75" s="169"/>
      <c r="M75" s="169"/>
      <c r="N75" s="169"/>
      <c r="O75" s="17"/>
      <c r="R75" s="17"/>
    </row>
    <row r="76" spans="1:18" ht="15" customHeight="1" x14ac:dyDescent="0.2">
      <c r="B76" s="21"/>
      <c r="C76" s="22"/>
      <c r="D76" s="22"/>
      <c r="E76" s="22"/>
      <c r="F76" s="22"/>
      <c r="G76" s="22"/>
      <c r="H76" s="22"/>
      <c r="I76" s="22"/>
      <c r="J76" s="22"/>
      <c r="K76" s="22"/>
      <c r="L76" s="22"/>
      <c r="M76" s="22"/>
      <c r="N76" s="22"/>
      <c r="O76" s="22"/>
      <c r="R76" s="22"/>
    </row>
    <row r="77" spans="1:18" ht="16.5" customHeight="1" x14ac:dyDescent="0.2">
      <c r="B77" s="170" t="s">
        <v>0</v>
      </c>
      <c r="C77" s="171" t="s">
        <v>13</v>
      </c>
      <c r="D77" s="172"/>
      <c r="E77" s="172"/>
      <c r="F77" s="173"/>
      <c r="G77" s="171" t="s">
        <v>2</v>
      </c>
      <c r="H77" s="172"/>
      <c r="I77" s="172"/>
      <c r="J77" s="172"/>
      <c r="K77" s="172"/>
      <c r="L77" s="172"/>
      <c r="M77" s="173"/>
      <c r="N77" s="174" t="s">
        <v>3</v>
      </c>
      <c r="O77" s="24"/>
      <c r="P77" s="168" t="s">
        <v>11</v>
      </c>
      <c r="Q77" s="168"/>
      <c r="R77" s="24"/>
    </row>
    <row r="78" spans="1:18" ht="31.5" customHeight="1" x14ac:dyDescent="0.2">
      <c r="B78" s="170"/>
      <c r="C78" s="38" t="s">
        <v>9</v>
      </c>
      <c r="D78" s="38" t="s">
        <v>10</v>
      </c>
      <c r="E78" s="38" t="s">
        <v>1</v>
      </c>
      <c r="F78" s="38" t="s">
        <v>16</v>
      </c>
      <c r="G78" s="38" t="s">
        <v>14</v>
      </c>
      <c r="H78" s="42" t="s">
        <v>15</v>
      </c>
      <c r="I78" s="38" t="s">
        <v>18</v>
      </c>
      <c r="J78" s="42" t="s">
        <v>17</v>
      </c>
      <c r="K78" s="38" t="s">
        <v>19</v>
      </c>
      <c r="L78" s="42" t="s">
        <v>20</v>
      </c>
      <c r="M78" s="38" t="s">
        <v>4</v>
      </c>
      <c r="N78" s="174"/>
      <c r="O78" s="24"/>
      <c r="P78" s="60" t="s">
        <v>26</v>
      </c>
      <c r="Q78" s="60" t="s">
        <v>5</v>
      </c>
      <c r="R78" s="24"/>
    </row>
    <row r="79" spans="1:18" ht="45" x14ac:dyDescent="0.2">
      <c r="B79" s="39" t="s">
        <v>203</v>
      </c>
      <c r="C79" s="26">
        <v>0</v>
      </c>
      <c r="D79" s="26">
        <v>0</v>
      </c>
      <c r="E79" s="26">
        <v>0</v>
      </c>
      <c r="F79" s="46">
        <f>+C79+D79+E79</f>
        <v>0</v>
      </c>
      <c r="G79" s="26">
        <v>0</v>
      </c>
      <c r="H79" s="26"/>
      <c r="I79" s="26">
        <v>0</v>
      </c>
      <c r="J79" s="26"/>
      <c r="K79" s="26">
        <v>0</v>
      </c>
      <c r="L79" s="26"/>
      <c r="M79" s="26">
        <f>+G79+I79+K79</f>
        <v>0</v>
      </c>
      <c r="N79" s="49">
        <f>+F79+M79</f>
        <v>0</v>
      </c>
      <c r="O79" s="28"/>
      <c r="P79" s="29"/>
      <c r="Q79" s="30"/>
      <c r="R79" s="28"/>
    </row>
    <row r="80" spans="1:18" ht="45" x14ac:dyDescent="0.2">
      <c r="B80" s="39" t="s">
        <v>204</v>
      </c>
      <c r="C80" s="26">
        <v>0</v>
      </c>
      <c r="D80" s="26">
        <v>0</v>
      </c>
      <c r="E80" s="26">
        <v>0</v>
      </c>
      <c r="F80" s="46">
        <f>+C80+D80+E80</f>
        <v>0</v>
      </c>
      <c r="G80" s="26">
        <v>0</v>
      </c>
      <c r="H80" s="26"/>
      <c r="I80" s="26">
        <v>0</v>
      </c>
      <c r="J80" s="26"/>
      <c r="K80" s="26">
        <v>0</v>
      </c>
      <c r="L80" s="26"/>
      <c r="M80" s="26">
        <f>+G80+I80+K80</f>
        <v>0</v>
      </c>
      <c r="N80" s="49">
        <f>+F80+M80</f>
        <v>0</v>
      </c>
      <c r="O80" s="28"/>
      <c r="P80" s="29"/>
      <c r="Q80" s="30"/>
      <c r="R80" s="28"/>
    </row>
    <row r="81" spans="1:18" ht="15.75" x14ac:dyDescent="0.2">
      <c r="B81" s="31" t="s">
        <v>6</v>
      </c>
      <c r="C81" s="32">
        <f>SUM(C79:C80)</f>
        <v>0</v>
      </c>
      <c r="D81" s="32">
        <f>SUM(D79:D80)</f>
        <v>0</v>
      </c>
      <c r="E81" s="32">
        <f>SUM(E79:E80)</f>
        <v>0</v>
      </c>
      <c r="F81" s="32">
        <f>SUM(F79:F80)</f>
        <v>0</v>
      </c>
      <c r="G81" s="32">
        <f>SUM(G79:G80)</f>
        <v>0</v>
      </c>
      <c r="I81" s="32">
        <f>SUM(I79:I80)</f>
        <v>0</v>
      </c>
      <c r="K81" s="32">
        <f>SUM(K79:K80)</f>
        <v>0</v>
      </c>
      <c r="M81" s="50">
        <f>SUM(M79:M80)</f>
        <v>0</v>
      </c>
      <c r="N81" s="50">
        <f>SUM(N79:N80)</f>
        <v>0</v>
      </c>
      <c r="O81" s="33"/>
      <c r="Q81" s="48">
        <f>SUM(Q79:Q80)</f>
        <v>0</v>
      </c>
      <c r="R81" s="33"/>
    </row>
    <row r="83" spans="1:18" ht="15.75" x14ac:dyDescent="0.2">
      <c r="B83" s="31" t="s">
        <v>12</v>
      </c>
      <c r="C83" s="34">
        <f>F81</f>
        <v>0</v>
      </c>
      <c r="D83" s="40"/>
    </row>
    <row r="84" spans="1:18" ht="15.75" x14ac:dyDescent="0.2">
      <c r="B84" s="31" t="s">
        <v>7</v>
      </c>
      <c r="C84" s="34">
        <f>+M81</f>
        <v>0</v>
      </c>
      <c r="D84" s="40"/>
    </row>
    <row r="85" spans="1:18" ht="15.75" x14ac:dyDescent="0.25">
      <c r="B85" s="31" t="s">
        <v>3</v>
      </c>
      <c r="C85" s="36">
        <f>+C83+C84</f>
        <v>0</v>
      </c>
      <c r="D85" s="41"/>
    </row>
    <row r="87" spans="1:18" x14ac:dyDescent="0.2">
      <c r="A87" s="43"/>
      <c r="B87" s="43"/>
      <c r="C87" s="43"/>
      <c r="D87" s="43"/>
      <c r="E87" s="43"/>
      <c r="F87" s="43"/>
      <c r="G87" s="43"/>
      <c r="H87" s="43"/>
      <c r="I87" s="43"/>
      <c r="J87" s="43"/>
      <c r="K87" s="43"/>
      <c r="L87" s="43"/>
      <c r="M87" s="43"/>
      <c r="N87" s="43"/>
      <c r="O87" s="44"/>
      <c r="P87" s="43"/>
      <c r="Q87" s="43"/>
    </row>
  </sheetData>
  <mergeCells count="37">
    <mergeCell ref="P77:Q77"/>
    <mergeCell ref="C61:N61"/>
    <mergeCell ref="B63:B64"/>
    <mergeCell ref="C63:F63"/>
    <mergeCell ref="G63:M63"/>
    <mergeCell ref="N63:N64"/>
    <mergeCell ref="P63:Q63"/>
    <mergeCell ref="C75:N75"/>
    <mergeCell ref="B77:B78"/>
    <mergeCell ref="C77:F77"/>
    <mergeCell ref="G77:M77"/>
    <mergeCell ref="N77:N78"/>
    <mergeCell ref="P49:Q49"/>
    <mergeCell ref="C32:N32"/>
    <mergeCell ref="B34:B35"/>
    <mergeCell ref="C34:F34"/>
    <mergeCell ref="G34:M34"/>
    <mergeCell ref="N34:N35"/>
    <mergeCell ref="P34:Q34"/>
    <mergeCell ref="C47:N47"/>
    <mergeCell ref="B49:B50"/>
    <mergeCell ref="C49:F49"/>
    <mergeCell ref="G49:M49"/>
    <mergeCell ref="N49:N50"/>
    <mergeCell ref="P6:Q6"/>
    <mergeCell ref="C19:N19"/>
    <mergeCell ref="B21:B22"/>
    <mergeCell ref="C21:F21"/>
    <mergeCell ref="G21:M21"/>
    <mergeCell ref="N21:N22"/>
    <mergeCell ref="P21:Q21"/>
    <mergeCell ref="C2:N2"/>
    <mergeCell ref="C4:N4"/>
    <mergeCell ref="B6:B7"/>
    <mergeCell ref="C6:F6"/>
    <mergeCell ref="G6:M6"/>
    <mergeCell ref="N6:N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2:R63"/>
  <sheetViews>
    <sheetView topLeftCell="A54" zoomScale="90" zoomScaleNormal="90" workbookViewId="0">
      <pane xSplit="2" topLeftCell="C1" activePane="topRight" state="frozen"/>
      <selection pane="topRight" activeCell="D58" sqref="D58"/>
    </sheetView>
  </sheetViews>
  <sheetFormatPr baseColWidth="10" defaultColWidth="11.42578125" defaultRowHeight="14.25" x14ac:dyDescent="0.2"/>
  <cols>
    <col min="1" max="1" width="3.140625" style="18" customWidth="1"/>
    <col min="2" max="2" width="42.7109375" style="18" customWidth="1"/>
    <col min="3" max="7" width="20.7109375" style="18" customWidth="1"/>
    <col min="8" max="8" width="24.28515625" style="18" customWidth="1"/>
    <col min="9" max="13" width="20.7109375" style="18" customWidth="1"/>
    <col min="14" max="14" width="21.140625" style="18" customWidth="1"/>
    <col min="15" max="15" width="3.140625" style="35" customWidth="1"/>
    <col min="16" max="16" width="31.28515625" style="18" customWidth="1"/>
    <col min="17" max="17" width="16.28515625" style="18" customWidth="1"/>
    <col min="18" max="18" width="3.140625" style="35" customWidth="1"/>
    <col min="19" max="19" width="6.85546875" style="18" customWidth="1"/>
    <col min="20" max="16384" width="11.42578125" style="18"/>
  </cols>
  <sheetData>
    <row r="2" spans="2:18" ht="36" customHeight="1" x14ac:dyDescent="0.2">
      <c r="B2" s="61" t="s">
        <v>206</v>
      </c>
      <c r="C2" s="169" t="s">
        <v>205</v>
      </c>
      <c r="D2" s="169"/>
      <c r="E2" s="169"/>
      <c r="F2" s="169"/>
      <c r="G2" s="169"/>
      <c r="H2" s="169"/>
      <c r="I2" s="169"/>
      <c r="J2" s="169"/>
      <c r="K2" s="169"/>
      <c r="L2" s="169"/>
      <c r="M2" s="169"/>
      <c r="N2" s="169"/>
      <c r="O2" s="17"/>
      <c r="R2" s="17"/>
    </row>
    <row r="3" spans="2:18" x14ac:dyDescent="0.2">
      <c r="C3" s="19"/>
      <c r="D3" s="19"/>
      <c r="E3" s="19"/>
      <c r="F3" s="19"/>
      <c r="G3" s="19"/>
      <c r="H3" s="19"/>
      <c r="I3" s="19"/>
      <c r="J3" s="19"/>
      <c r="K3" s="19"/>
      <c r="L3" s="19"/>
      <c r="M3" s="19"/>
      <c r="N3" s="19"/>
      <c r="O3" s="20"/>
      <c r="R3" s="20"/>
    </row>
    <row r="4" spans="2:18" ht="29.25" customHeight="1" x14ac:dyDescent="0.2">
      <c r="B4" s="61" t="s">
        <v>207</v>
      </c>
      <c r="C4" s="169" t="s">
        <v>209</v>
      </c>
      <c r="D4" s="169"/>
      <c r="E4" s="169"/>
      <c r="F4" s="169"/>
      <c r="G4" s="169"/>
      <c r="H4" s="169"/>
      <c r="I4" s="169"/>
      <c r="J4" s="169"/>
      <c r="K4" s="169"/>
      <c r="L4" s="169"/>
      <c r="M4" s="169"/>
      <c r="N4" s="169"/>
      <c r="O4" s="17"/>
      <c r="R4" s="17"/>
    </row>
    <row r="5" spans="2:18" ht="15" customHeight="1" x14ac:dyDescent="0.2">
      <c r="B5" s="21"/>
      <c r="C5" s="22"/>
      <c r="D5" s="22"/>
      <c r="E5" s="22"/>
      <c r="F5" s="22"/>
      <c r="G5" s="22"/>
      <c r="H5" s="22"/>
      <c r="I5" s="22"/>
      <c r="J5" s="22"/>
      <c r="K5" s="22"/>
      <c r="L5" s="22"/>
      <c r="M5" s="22"/>
      <c r="N5" s="22"/>
      <c r="O5" s="22"/>
      <c r="R5" s="22"/>
    </row>
    <row r="6" spans="2:18" ht="16.5" customHeight="1" x14ac:dyDescent="0.2">
      <c r="B6" s="170" t="s">
        <v>0</v>
      </c>
      <c r="C6" s="171" t="s">
        <v>13</v>
      </c>
      <c r="D6" s="172"/>
      <c r="E6" s="172"/>
      <c r="F6" s="173"/>
      <c r="G6" s="171" t="s">
        <v>2</v>
      </c>
      <c r="H6" s="172"/>
      <c r="I6" s="172"/>
      <c r="J6" s="172"/>
      <c r="K6" s="172"/>
      <c r="L6" s="172"/>
      <c r="M6" s="173"/>
      <c r="N6" s="174" t="s">
        <v>3</v>
      </c>
      <c r="O6" s="24"/>
      <c r="P6" s="168" t="s">
        <v>11</v>
      </c>
      <c r="Q6" s="168"/>
      <c r="R6" s="24"/>
    </row>
    <row r="7" spans="2:18" ht="31.5" customHeight="1" x14ac:dyDescent="0.2">
      <c r="B7" s="170"/>
      <c r="C7" s="38" t="s">
        <v>9</v>
      </c>
      <c r="D7" s="38" t="s">
        <v>10</v>
      </c>
      <c r="E7" s="38" t="s">
        <v>1</v>
      </c>
      <c r="F7" s="38" t="s">
        <v>16</v>
      </c>
      <c r="G7" s="38" t="s">
        <v>14</v>
      </c>
      <c r="H7" s="42" t="s">
        <v>15</v>
      </c>
      <c r="I7" s="38" t="s">
        <v>18</v>
      </c>
      <c r="J7" s="42" t="s">
        <v>17</v>
      </c>
      <c r="K7" s="38" t="s">
        <v>19</v>
      </c>
      <c r="L7" s="42" t="s">
        <v>20</v>
      </c>
      <c r="M7" s="38" t="s">
        <v>4</v>
      </c>
      <c r="N7" s="174"/>
      <c r="O7" s="24"/>
      <c r="P7" s="60" t="s">
        <v>26</v>
      </c>
      <c r="Q7" s="60" t="s">
        <v>5</v>
      </c>
      <c r="R7" s="24"/>
    </row>
    <row r="8" spans="2:18" ht="15" x14ac:dyDescent="0.2">
      <c r="B8" s="39" t="s">
        <v>208</v>
      </c>
      <c r="C8" s="47">
        <v>200000000</v>
      </c>
      <c r="D8" s="26">
        <v>0</v>
      </c>
      <c r="E8" s="26">
        <v>0</v>
      </c>
      <c r="F8" s="46">
        <f>+C8+D8+E8</f>
        <v>200000000</v>
      </c>
      <c r="G8" s="26">
        <v>0</v>
      </c>
      <c r="H8" s="26"/>
      <c r="I8" s="26">
        <v>0</v>
      </c>
      <c r="J8" s="26"/>
      <c r="K8" s="26">
        <v>0</v>
      </c>
      <c r="L8" s="26"/>
      <c r="M8" s="26">
        <f>+G8+I8+K8</f>
        <v>0</v>
      </c>
      <c r="N8" s="49">
        <f>+F8+M8</f>
        <v>200000000</v>
      </c>
      <c r="O8" s="28"/>
      <c r="P8" s="29"/>
      <c r="Q8" s="30"/>
      <c r="R8" s="28"/>
    </row>
    <row r="9" spans="2:18" ht="45" x14ac:dyDescent="0.2">
      <c r="B9" s="39" t="s">
        <v>210</v>
      </c>
      <c r="C9" s="47">
        <v>55000000</v>
      </c>
      <c r="D9" s="26">
        <v>0</v>
      </c>
      <c r="E9" s="26">
        <v>0</v>
      </c>
      <c r="F9" s="46">
        <f>+C9+D9+E9</f>
        <v>55000000</v>
      </c>
      <c r="G9" s="26">
        <v>0</v>
      </c>
      <c r="H9" s="26"/>
      <c r="I9" s="26">
        <v>0</v>
      </c>
      <c r="J9" s="26"/>
      <c r="K9" s="26">
        <v>0</v>
      </c>
      <c r="L9" s="26"/>
      <c r="M9" s="26">
        <f>+G9+I9+K9</f>
        <v>0</v>
      </c>
      <c r="N9" s="49">
        <f>+F9+M9</f>
        <v>55000000</v>
      </c>
      <c r="O9" s="28"/>
      <c r="P9" s="29" t="s">
        <v>211</v>
      </c>
      <c r="Q9" s="30">
        <v>1</v>
      </c>
      <c r="R9" s="28"/>
    </row>
    <row r="10" spans="2:18" ht="30" x14ac:dyDescent="0.2">
      <c r="B10" s="39" t="s">
        <v>212</v>
      </c>
      <c r="C10" s="47">
        <v>200000000</v>
      </c>
      <c r="D10" s="26">
        <v>0</v>
      </c>
      <c r="E10" s="26">
        <v>0</v>
      </c>
      <c r="F10" s="46">
        <f>+C10+D10+E10</f>
        <v>200000000</v>
      </c>
      <c r="G10" s="26">
        <v>0</v>
      </c>
      <c r="H10" s="26"/>
      <c r="I10" s="26">
        <v>0</v>
      </c>
      <c r="J10" s="26"/>
      <c r="K10" s="26">
        <v>0</v>
      </c>
      <c r="L10" s="26"/>
      <c r="M10" s="26">
        <f>+G10+I10+K10</f>
        <v>0</v>
      </c>
      <c r="N10" s="49">
        <f>+F10+M10</f>
        <v>200000000</v>
      </c>
      <c r="O10" s="28"/>
      <c r="P10" s="29"/>
      <c r="Q10" s="30"/>
      <c r="R10" s="28"/>
    </row>
    <row r="11" spans="2:18" ht="45" x14ac:dyDescent="0.2">
      <c r="B11" s="39" t="s">
        <v>213</v>
      </c>
      <c r="C11" s="47">
        <v>40000000</v>
      </c>
      <c r="D11" s="26">
        <v>0</v>
      </c>
      <c r="E11" s="26">
        <v>0</v>
      </c>
      <c r="F11" s="46">
        <f>+C11+D11+E11</f>
        <v>40000000</v>
      </c>
      <c r="G11" s="26">
        <v>0</v>
      </c>
      <c r="H11" s="26"/>
      <c r="I11" s="26">
        <v>0</v>
      </c>
      <c r="J11" s="26"/>
      <c r="K11" s="26">
        <v>0</v>
      </c>
      <c r="L11" s="26"/>
      <c r="M11" s="26">
        <f>+G11+I11+K11</f>
        <v>0</v>
      </c>
      <c r="N11" s="49">
        <f>+F11+M11</f>
        <v>40000000</v>
      </c>
      <c r="O11" s="28"/>
      <c r="P11" s="29"/>
      <c r="Q11" s="30"/>
      <c r="R11" s="28"/>
    </row>
    <row r="12" spans="2:18" ht="15.75" x14ac:dyDescent="0.2">
      <c r="B12" s="31" t="s">
        <v>6</v>
      </c>
      <c r="C12" s="32">
        <f>SUM(C8:C11)</f>
        <v>495000000</v>
      </c>
      <c r="D12" s="32">
        <f>SUM(D8:D11)</f>
        <v>0</v>
      </c>
      <c r="E12" s="32">
        <f>SUM(E8:E11)</f>
        <v>0</v>
      </c>
      <c r="F12" s="32">
        <f>SUM(F8:F11)</f>
        <v>495000000</v>
      </c>
      <c r="G12" s="32">
        <f>SUM(G8:G11)</f>
        <v>0</v>
      </c>
      <c r="I12" s="32">
        <f>SUM(I8:I11)</f>
        <v>0</v>
      </c>
      <c r="K12" s="32">
        <f>SUM(K8:K11)</f>
        <v>0</v>
      </c>
      <c r="M12" s="50">
        <f>SUM(M8:M11)</f>
        <v>0</v>
      </c>
      <c r="N12" s="50">
        <f>SUM(N8:N11)</f>
        <v>495000000</v>
      </c>
      <c r="O12" s="33"/>
      <c r="Q12" s="48">
        <f>SUM(Q8:Q11)</f>
        <v>1</v>
      </c>
      <c r="R12" s="33"/>
    </row>
    <row r="14" spans="2:18" ht="15.75" x14ac:dyDescent="0.2">
      <c r="B14" s="31" t="s">
        <v>12</v>
      </c>
      <c r="C14" s="34">
        <f>F12</f>
        <v>495000000</v>
      </c>
      <c r="D14" s="40"/>
    </row>
    <row r="15" spans="2:18" ht="15.75" x14ac:dyDescent="0.2">
      <c r="B15" s="31" t="s">
        <v>7</v>
      </c>
      <c r="C15" s="34">
        <f>+M12</f>
        <v>0</v>
      </c>
      <c r="D15" s="40"/>
    </row>
    <row r="16" spans="2:18" ht="15.75" x14ac:dyDescent="0.25">
      <c r="B16" s="31" t="s">
        <v>3</v>
      </c>
      <c r="C16" s="36">
        <f>+C14+C15</f>
        <v>495000000</v>
      </c>
      <c r="D16" s="41"/>
    </row>
    <row r="18" spans="1:18" x14ac:dyDescent="0.2">
      <c r="A18" s="43"/>
      <c r="B18" s="43"/>
      <c r="C18" s="43"/>
      <c r="D18" s="43"/>
      <c r="E18" s="43"/>
      <c r="F18" s="43"/>
      <c r="G18" s="43"/>
      <c r="H18" s="43"/>
      <c r="I18" s="43"/>
      <c r="J18" s="43"/>
      <c r="K18" s="43"/>
      <c r="L18" s="43"/>
      <c r="M18" s="43"/>
      <c r="N18" s="43"/>
      <c r="O18" s="44"/>
      <c r="P18" s="43"/>
      <c r="Q18" s="43"/>
    </row>
    <row r="20" spans="1:18" ht="29.25" customHeight="1" x14ac:dyDescent="0.2">
      <c r="B20" s="61" t="s">
        <v>215</v>
      </c>
      <c r="C20" s="169" t="s">
        <v>214</v>
      </c>
      <c r="D20" s="169"/>
      <c r="E20" s="169"/>
      <c r="F20" s="169"/>
      <c r="G20" s="169"/>
      <c r="H20" s="169"/>
      <c r="I20" s="169"/>
      <c r="J20" s="169"/>
      <c r="K20" s="169"/>
      <c r="L20" s="169"/>
      <c r="M20" s="169"/>
      <c r="N20" s="169"/>
      <c r="O20" s="17"/>
      <c r="R20" s="17"/>
    </row>
    <row r="21" spans="1:18" ht="15" customHeight="1" x14ac:dyDescent="0.2">
      <c r="B21" s="21"/>
      <c r="C21" s="22"/>
      <c r="D21" s="22"/>
      <c r="E21" s="22"/>
      <c r="F21" s="22"/>
      <c r="G21" s="22"/>
      <c r="H21" s="22"/>
      <c r="I21" s="22"/>
      <c r="J21" s="22"/>
      <c r="K21" s="22"/>
      <c r="L21" s="22"/>
      <c r="M21" s="22"/>
      <c r="N21" s="22"/>
      <c r="O21" s="22"/>
      <c r="R21" s="22"/>
    </row>
    <row r="22" spans="1:18" ht="16.5" customHeight="1" x14ac:dyDescent="0.2">
      <c r="B22" s="170" t="s">
        <v>0</v>
      </c>
      <c r="C22" s="171" t="s">
        <v>13</v>
      </c>
      <c r="D22" s="172"/>
      <c r="E22" s="172"/>
      <c r="F22" s="173"/>
      <c r="G22" s="171" t="s">
        <v>2</v>
      </c>
      <c r="H22" s="172"/>
      <c r="I22" s="172"/>
      <c r="J22" s="172"/>
      <c r="K22" s="172"/>
      <c r="L22" s="172"/>
      <c r="M22" s="173"/>
      <c r="N22" s="174" t="s">
        <v>3</v>
      </c>
      <c r="O22" s="24"/>
      <c r="P22" s="168" t="s">
        <v>11</v>
      </c>
      <c r="Q22" s="168"/>
      <c r="R22" s="24"/>
    </row>
    <row r="23" spans="1:18" ht="31.5" customHeight="1" x14ac:dyDescent="0.2">
      <c r="B23" s="170"/>
      <c r="C23" s="38" t="s">
        <v>9</v>
      </c>
      <c r="D23" s="38" t="s">
        <v>10</v>
      </c>
      <c r="E23" s="38" t="s">
        <v>1</v>
      </c>
      <c r="F23" s="38" t="s">
        <v>16</v>
      </c>
      <c r="G23" s="38" t="s">
        <v>14</v>
      </c>
      <c r="H23" s="42" t="s">
        <v>15</v>
      </c>
      <c r="I23" s="38" t="s">
        <v>18</v>
      </c>
      <c r="J23" s="42" t="s">
        <v>17</v>
      </c>
      <c r="K23" s="38" t="s">
        <v>19</v>
      </c>
      <c r="L23" s="42" t="s">
        <v>20</v>
      </c>
      <c r="M23" s="38" t="s">
        <v>4</v>
      </c>
      <c r="N23" s="174"/>
      <c r="O23" s="24"/>
      <c r="P23" s="60" t="s">
        <v>26</v>
      </c>
      <c r="Q23" s="60" t="s">
        <v>5</v>
      </c>
      <c r="R23" s="24"/>
    </row>
    <row r="24" spans="1:18" ht="45" x14ac:dyDescent="0.2">
      <c r="B24" s="39" t="s">
        <v>218</v>
      </c>
      <c r="C24" s="26">
        <v>0</v>
      </c>
      <c r="D24" s="26">
        <v>0</v>
      </c>
      <c r="E24" s="26">
        <v>0</v>
      </c>
      <c r="F24" s="46">
        <f>+C24+D24+E24</f>
        <v>0</v>
      </c>
      <c r="G24" s="26">
        <v>0</v>
      </c>
      <c r="H24" s="26"/>
      <c r="I24" s="26">
        <v>0</v>
      </c>
      <c r="J24" s="26"/>
      <c r="K24" s="26">
        <v>0</v>
      </c>
      <c r="L24" s="26"/>
      <c r="M24" s="26">
        <f>+G24+I24+K24</f>
        <v>0</v>
      </c>
      <c r="N24" s="49">
        <f>+F24+M24</f>
        <v>0</v>
      </c>
      <c r="O24" s="28"/>
      <c r="P24" s="29"/>
      <c r="Q24" s="30"/>
      <c r="R24" s="28"/>
    </row>
    <row r="25" spans="1:18" ht="28.5" x14ac:dyDescent="0.2">
      <c r="B25" s="39" t="s">
        <v>219</v>
      </c>
      <c r="C25" s="47">
        <v>450000000</v>
      </c>
      <c r="D25" s="26">
        <v>0</v>
      </c>
      <c r="E25" s="26">
        <v>0</v>
      </c>
      <c r="F25" s="46">
        <f>+C25+D25+E25</f>
        <v>450000000</v>
      </c>
      <c r="G25" s="26">
        <v>0</v>
      </c>
      <c r="H25" s="26"/>
      <c r="I25" s="26">
        <v>0</v>
      </c>
      <c r="J25" s="26"/>
      <c r="K25" s="26">
        <v>0</v>
      </c>
      <c r="L25" s="26"/>
      <c r="M25" s="26">
        <f>+G25+I25+K25</f>
        <v>0</v>
      </c>
      <c r="N25" s="49">
        <f>+F25+M25</f>
        <v>450000000</v>
      </c>
      <c r="O25" s="28"/>
      <c r="P25" s="29" t="s">
        <v>62</v>
      </c>
      <c r="Q25" s="30">
        <v>4</v>
      </c>
      <c r="R25" s="28"/>
    </row>
    <row r="26" spans="1:18" ht="28.5" x14ac:dyDescent="0.2">
      <c r="B26" s="39" t="s">
        <v>220</v>
      </c>
      <c r="C26" s="47">
        <v>150000000</v>
      </c>
      <c r="D26" s="26">
        <v>0</v>
      </c>
      <c r="E26" s="26">
        <v>0</v>
      </c>
      <c r="F26" s="46">
        <f>+C26+D26+E26</f>
        <v>150000000</v>
      </c>
      <c r="G26" s="26">
        <v>0</v>
      </c>
      <c r="H26" s="26"/>
      <c r="I26" s="26">
        <v>0</v>
      </c>
      <c r="J26" s="26"/>
      <c r="K26" s="26">
        <v>0</v>
      </c>
      <c r="L26" s="26"/>
      <c r="M26" s="26">
        <f>+G26+I26+K26</f>
        <v>0</v>
      </c>
      <c r="N26" s="49">
        <f>+F26+M26</f>
        <v>150000000</v>
      </c>
      <c r="O26" s="28"/>
      <c r="P26" s="29" t="s">
        <v>221</v>
      </c>
      <c r="Q26" s="30">
        <v>7</v>
      </c>
      <c r="R26" s="28"/>
    </row>
    <row r="27" spans="1:18" ht="28.5" x14ac:dyDescent="0.2">
      <c r="B27" s="39" t="s">
        <v>222</v>
      </c>
      <c r="C27" s="47">
        <v>768424665</v>
      </c>
      <c r="D27" s="26">
        <v>0</v>
      </c>
      <c r="E27" s="26">
        <v>0</v>
      </c>
      <c r="F27" s="46">
        <f>+C27+D27+E27</f>
        <v>768424665</v>
      </c>
      <c r="G27" s="47">
        <v>51575345</v>
      </c>
      <c r="H27" s="47"/>
      <c r="I27" s="26">
        <v>0</v>
      </c>
      <c r="J27" s="26"/>
      <c r="K27" s="26">
        <v>0</v>
      </c>
      <c r="L27" s="26"/>
      <c r="M27" s="26">
        <f>+G27+I27+K27</f>
        <v>51575345</v>
      </c>
      <c r="N27" s="49">
        <f>+F27+M27</f>
        <v>820000010</v>
      </c>
      <c r="O27" s="28"/>
      <c r="P27" s="29" t="s">
        <v>221</v>
      </c>
      <c r="Q27" s="30">
        <v>180</v>
      </c>
      <c r="R27" s="28"/>
    </row>
    <row r="28" spans="1:18" ht="30" x14ac:dyDescent="0.2">
      <c r="B28" s="31" t="s">
        <v>6</v>
      </c>
      <c r="C28" s="32">
        <f>SUM(C24:C27)</f>
        <v>1368424665</v>
      </c>
      <c r="D28" s="32">
        <f>SUM(D24:D27)</f>
        <v>0</v>
      </c>
      <c r="E28" s="32">
        <f>SUM(E24:E27)</f>
        <v>0</v>
      </c>
      <c r="F28" s="32">
        <f>SUM(F24:F27)</f>
        <v>1368424665</v>
      </c>
      <c r="G28" s="32">
        <f>SUM(G24:G27)</f>
        <v>51575345</v>
      </c>
      <c r="I28" s="32">
        <f>SUM(I24:I27)</f>
        <v>0</v>
      </c>
      <c r="K28" s="32">
        <f>SUM(K24:K27)</f>
        <v>0</v>
      </c>
      <c r="M28" s="50">
        <f>SUM(M24:M27)</f>
        <v>51575345</v>
      </c>
      <c r="N28" s="50">
        <f>SUM(N24:N27)</f>
        <v>1420000010</v>
      </c>
      <c r="O28" s="33"/>
      <c r="P28" s="66" t="s">
        <v>62</v>
      </c>
      <c r="Q28" s="48">
        <f>+Q25</f>
        <v>4</v>
      </c>
      <c r="R28" s="33"/>
    </row>
    <row r="29" spans="1:18" ht="30" x14ac:dyDescent="0.2">
      <c r="P29" s="66" t="s">
        <v>221</v>
      </c>
      <c r="Q29" s="48">
        <f>+Q26+Q27</f>
        <v>187</v>
      </c>
    </row>
    <row r="30" spans="1:18" ht="15.75" x14ac:dyDescent="0.2">
      <c r="B30" s="31" t="s">
        <v>12</v>
      </c>
      <c r="C30" s="34">
        <f>F28</f>
        <v>1368424665</v>
      </c>
      <c r="D30" s="40"/>
    </row>
    <row r="31" spans="1:18" ht="15.75" x14ac:dyDescent="0.2">
      <c r="B31" s="31" t="s">
        <v>7</v>
      </c>
      <c r="C31" s="34">
        <f>+M28</f>
        <v>51575345</v>
      </c>
      <c r="D31" s="40"/>
    </row>
    <row r="32" spans="1:18" ht="15.75" x14ac:dyDescent="0.25">
      <c r="B32" s="31" t="s">
        <v>3</v>
      </c>
      <c r="C32" s="36">
        <f>+C30+C31</f>
        <v>1420000010</v>
      </c>
      <c r="D32" s="41"/>
    </row>
    <row r="34" spans="1:18" x14ac:dyDescent="0.2">
      <c r="A34" s="43"/>
      <c r="B34" s="43"/>
      <c r="C34" s="43"/>
      <c r="D34" s="43"/>
      <c r="E34" s="43"/>
      <c r="F34" s="43"/>
      <c r="G34" s="43"/>
      <c r="H34" s="43"/>
      <c r="I34" s="43"/>
      <c r="J34" s="43"/>
      <c r="K34" s="43"/>
      <c r="L34" s="43"/>
      <c r="M34" s="43"/>
      <c r="N34" s="43"/>
      <c r="O34" s="44"/>
      <c r="P34" s="43"/>
      <c r="Q34" s="43"/>
    </row>
    <row r="36" spans="1:18" ht="29.25" customHeight="1" x14ac:dyDescent="0.2">
      <c r="B36" s="61" t="s">
        <v>216</v>
      </c>
      <c r="C36" s="169" t="s">
        <v>223</v>
      </c>
      <c r="D36" s="169"/>
      <c r="E36" s="169"/>
      <c r="F36" s="169"/>
      <c r="G36" s="169"/>
      <c r="H36" s="169"/>
      <c r="I36" s="169"/>
      <c r="J36" s="169"/>
      <c r="K36" s="169"/>
      <c r="L36" s="169"/>
      <c r="M36" s="169"/>
      <c r="N36" s="169"/>
      <c r="O36" s="17"/>
      <c r="R36" s="17"/>
    </row>
    <row r="37" spans="1:18" ht="15" customHeight="1" x14ac:dyDescent="0.2">
      <c r="B37" s="21"/>
      <c r="C37" s="22"/>
      <c r="D37" s="22"/>
      <c r="E37" s="22"/>
      <c r="F37" s="22"/>
      <c r="G37" s="22"/>
      <c r="H37" s="22"/>
      <c r="I37" s="22"/>
      <c r="J37" s="22"/>
      <c r="K37" s="22"/>
      <c r="L37" s="22"/>
      <c r="M37" s="22"/>
      <c r="N37" s="22"/>
      <c r="O37" s="22"/>
      <c r="R37" s="22"/>
    </row>
    <row r="38" spans="1:18" ht="16.5" customHeight="1" x14ac:dyDescent="0.2">
      <c r="B38" s="170" t="s">
        <v>0</v>
      </c>
      <c r="C38" s="171" t="s">
        <v>13</v>
      </c>
      <c r="D38" s="172"/>
      <c r="E38" s="172"/>
      <c r="F38" s="173"/>
      <c r="G38" s="171" t="s">
        <v>2</v>
      </c>
      <c r="H38" s="172"/>
      <c r="I38" s="172"/>
      <c r="J38" s="172"/>
      <c r="K38" s="172"/>
      <c r="L38" s="172"/>
      <c r="M38" s="173"/>
      <c r="N38" s="174" t="s">
        <v>3</v>
      </c>
      <c r="O38" s="24"/>
      <c r="P38" s="168" t="s">
        <v>11</v>
      </c>
      <c r="Q38" s="168"/>
      <c r="R38" s="24"/>
    </row>
    <row r="39" spans="1:18" ht="31.5" customHeight="1" x14ac:dyDescent="0.2">
      <c r="B39" s="170"/>
      <c r="C39" s="38" t="s">
        <v>9</v>
      </c>
      <c r="D39" s="38" t="s">
        <v>10</v>
      </c>
      <c r="E39" s="38" t="s">
        <v>1</v>
      </c>
      <c r="F39" s="38" t="s">
        <v>16</v>
      </c>
      <c r="G39" s="38" t="s">
        <v>14</v>
      </c>
      <c r="H39" s="42" t="s">
        <v>15</v>
      </c>
      <c r="I39" s="38" t="s">
        <v>18</v>
      </c>
      <c r="J39" s="42" t="s">
        <v>17</v>
      </c>
      <c r="K39" s="38" t="s">
        <v>19</v>
      </c>
      <c r="L39" s="42" t="s">
        <v>20</v>
      </c>
      <c r="M39" s="38" t="s">
        <v>4</v>
      </c>
      <c r="N39" s="174"/>
      <c r="O39" s="24"/>
      <c r="P39" s="60" t="s">
        <v>26</v>
      </c>
      <c r="Q39" s="60" t="s">
        <v>5</v>
      </c>
      <c r="R39" s="24"/>
    </row>
    <row r="40" spans="1:18" ht="42.75" x14ac:dyDescent="0.2">
      <c r="B40" s="39" t="s">
        <v>224</v>
      </c>
      <c r="C40" s="26">
        <v>0</v>
      </c>
      <c r="D40" s="26">
        <v>0</v>
      </c>
      <c r="E40" s="26">
        <v>0</v>
      </c>
      <c r="F40" s="46">
        <f>+C40+D40+E40</f>
        <v>0</v>
      </c>
      <c r="G40" s="26">
        <v>0</v>
      </c>
      <c r="H40" s="26"/>
      <c r="I40" s="26">
        <v>0</v>
      </c>
      <c r="J40" s="26"/>
      <c r="K40" s="26">
        <v>0</v>
      </c>
      <c r="L40" s="26"/>
      <c r="M40" s="26">
        <f>+G40+I40+K40</f>
        <v>0</v>
      </c>
      <c r="N40" s="49">
        <f>+F40+M40</f>
        <v>0</v>
      </c>
      <c r="O40" s="28"/>
      <c r="P40" s="29" t="s">
        <v>211</v>
      </c>
      <c r="Q40" s="30">
        <v>1</v>
      </c>
      <c r="R40" s="28"/>
    </row>
    <row r="41" spans="1:18" ht="30" x14ac:dyDescent="0.2">
      <c r="B41" s="39" t="s">
        <v>225</v>
      </c>
      <c r="C41" s="26">
        <v>0</v>
      </c>
      <c r="D41" s="26">
        <v>0</v>
      </c>
      <c r="E41" s="26">
        <v>0</v>
      </c>
      <c r="F41" s="46">
        <f>+C41+D41+E41</f>
        <v>0</v>
      </c>
      <c r="G41" s="26">
        <v>0</v>
      </c>
      <c r="H41" s="26"/>
      <c r="I41" s="26">
        <v>0</v>
      </c>
      <c r="J41" s="26"/>
      <c r="K41" s="26">
        <v>0</v>
      </c>
      <c r="L41" s="26"/>
      <c r="M41" s="26">
        <f>+G41+I41+K41</f>
        <v>0</v>
      </c>
      <c r="N41" s="49">
        <f>+F41+M41</f>
        <v>0</v>
      </c>
      <c r="O41" s="28"/>
      <c r="P41" s="29"/>
      <c r="Q41" s="30"/>
      <c r="R41" s="28"/>
    </row>
    <row r="42" spans="1:18" ht="15.75" x14ac:dyDescent="0.2">
      <c r="B42" s="31" t="s">
        <v>6</v>
      </c>
      <c r="C42" s="32">
        <f>SUM(C40:C41)</f>
        <v>0</v>
      </c>
      <c r="D42" s="32">
        <f>SUM(D40:D41)</f>
        <v>0</v>
      </c>
      <c r="E42" s="32">
        <f>SUM(E40:E41)</f>
        <v>0</v>
      </c>
      <c r="F42" s="32">
        <f>SUM(F40:F41)</f>
        <v>0</v>
      </c>
      <c r="G42" s="32">
        <f>SUM(G40:G41)</f>
        <v>0</v>
      </c>
      <c r="I42" s="32">
        <f>SUM(I40:I41)</f>
        <v>0</v>
      </c>
      <c r="K42" s="32">
        <f>SUM(K40:K41)</f>
        <v>0</v>
      </c>
      <c r="M42" s="50">
        <f>SUM(M40:M41)</f>
        <v>0</v>
      </c>
      <c r="N42" s="50">
        <f>SUM(N40:N41)</f>
        <v>0</v>
      </c>
      <c r="O42" s="33"/>
      <c r="Q42" s="48">
        <f>SUM(Q40:Q41)</f>
        <v>1</v>
      </c>
      <c r="R42" s="33"/>
    </row>
    <row r="44" spans="1:18" ht="15.75" x14ac:dyDescent="0.2">
      <c r="B44" s="31" t="s">
        <v>12</v>
      </c>
      <c r="C44" s="34">
        <f>F42</f>
        <v>0</v>
      </c>
      <c r="D44" s="40"/>
    </row>
    <row r="45" spans="1:18" ht="15.75" x14ac:dyDescent="0.2">
      <c r="B45" s="31" t="s">
        <v>7</v>
      </c>
      <c r="C45" s="34">
        <f>+M42</f>
        <v>0</v>
      </c>
      <c r="D45" s="40"/>
    </row>
    <row r="46" spans="1:18" ht="15.75" x14ac:dyDescent="0.25">
      <c r="B46" s="31" t="s">
        <v>3</v>
      </c>
      <c r="C46" s="36">
        <f>+C44+C45</f>
        <v>0</v>
      </c>
      <c r="D46" s="41"/>
    </row>
    <row r="48" spans="1:18" x14ac:dyDescent="0.2">
      <c r="A48" s="43"/>
      <c r="B48" s="43"/>
      <c r="C48" s="43"/>
      <c r="D48" s="43"/>
      <c r="E48" s="43"/>
      <c r="F48" s="43"/>
      <c r="G48" s="43"/>
      <c r="H48" s="43"/>
      <c r="I48" s="43"/>
      <c r="J48" s="43"/>
      <c r="K48" s="43"/>
      <c r="L48" s="43"/>
      <c r="M48" s="43"/>
      <c r="N48" s="43"/>
      <c r="O48" s="44"/>
      <c r="P48" s="43"/>
      <c r="Q48" s="43"/>
    </row>
    <row r="50" spans="1:18" ht="29.25" customHeight="1" x14ac:dyDescent="0.2">
      <c r="B50" s="61" t="s">
        <v>217</v>
      </c>
      <c r="C50" s="169" t="s">
        <v>226</v>
      </c>
      <c r="D50" s="169"/>
      <c r="E50" s="169"/>
      <c r="F50" s="169"/>
      <c r="G50" s="169"/>
      <c r="H50" s="169"/>
      <c r="I50" s="169"/>
      <c r="J50" s="169"/>
      <c r="K50" s="169"/>
      <c r="L50" s="169"/>
      <c r="M50" s="169"/>
      <c r="N50" s="169"/>
      <c r="O50" s="17"/>
      <c r="R50" s="17"/>
    </row>
    <row r="51" spans="1:18" ht="15" customHeight="1" x14ac:dyDescent="0.2">
      <c r="B51" s="21"/>
      <c r="C51" s="22"/>
      <c r="D51" s="22"/>
      <c r="E51" s="22"/>
      <c r="F51" s="22"/>
      <c r="G51" s="22"/>
      <c r="H51" s="22"/>
      <c r="I51" s="22"/>
      <c r="J51" s="22"/>
      <c r="K51" s="22"/>
      <c r="L51" s="22"/>
      <c r="M51" s="22"/>
      <c r="N51" s="22"/>
      <c r="O51" s="22"/>
      <c r="R51" s="22"/>
    </row>
    <row r="52" spans="1:18" ht="16.5" customHeight="1" x14ac:dyDescent="0.2">
      <c r="B52" s="170" t="s">
        <v>0</v>
      </c>
      <c r="C52" s="171" t="s">
        <v>13</v>
      </c>
      <c r="D52" s="172"/>
      <c r="E52" s="172"/>
      <c r="F52" s="173"/>
      <c r="G52" s="171" t="s">
        <v>2</v>
      </c>
      <c r="H52" s="172"/>
      <c r="I52" s="172"/>
      <c r="J52" s="172"/>
      <c r="K52" s="172"/>
      <c r="L52" s="172"/>
      <c r="M52" s="173"/>
      <c r="N52" s="174" t="s">
        <v>3</v>
      </c>
      <c r="O52" s="24"/>
      <c r="P52" s="168" t="s">
        <v>11</v>
      </c>
      <c r="Q52" s="168"/>
      <c r="R52" s="24"/>
    </row>
    <row r="53" spans="1:18" ht="31.5" customHeight="1" x14ac:dyDescent="0.2">
      <c r="B53" s="170"/>
      <c r="C53" s="38" t="s">
        <v>9</v>
      </c>
      <c r="D53" s="38" t="s">
        <v>10</v>
      </c>
      <c r="E53" s="38" t="s">
        <v>1</v>
      </c>
      <c r="F53" s="38" t="s">
        <v>16</v>
      </c>
      <c r="G53" s="38" t="s">
        <v>14</v>
      </c>
      <c r="H53" s="42" t="s">
        <v>15</v>
      </c>
      <c r="I53" s="38" t="s">
        <v>18</v>
      </c>
      <c r="J53" s="42" t="s">
        <v>17</v>
      </c>
      <c r="K53" s="38" t="s">
        <v>19</v>
      </c>
      <c r="L53" s="42" t="s">
        <v>20</v>
      </c>
      <c r="M53" s="38" t="s">
        <v>4</v>
      </c>
      <c r="N53" s="174"/>
      <c r="O53" s="24"/>
      <c r="P53" s="60" t="s">
        <v>26</v>
      </c>
      <c r="Q53" s="60" t="s">
        <v>5</v>
      </c>
      <c r="R53" s="24"/>
    </row>
    <row r="54" spans="1:18" ht="30" x14ac:dyDescent="0.2">
      <c r="B54" s="39" t="s">
        <v>227</v>
      </c>
      <c r="C54" s="26">
        <v>0</v>
      </c>
      <c r="D54" s="26">
        <v>0</v>
      </c>
      <c r="E54" s="26">
        <v>0</v>
      </c>
      <c r="F54" s="46">
        <f>+C54+D54+E54</f>
        <v>0</v>
      </c>
      <c r="G54" s="26">
        <v>20000000</v>
      </c>
      <c r="H54" s="62" t="s">
        <v>230</v>
      </c>
      <c r="I54" s="26">
        <v>0</v>
      </c>
      <c r="J54" s="26"/>
      <c r="K54" s="26">
        <v>0</v>
      </c>
      <c r="L54" s="26"/>
      <c r="M54" s="26">
        <f>+G54+I54+K54</f>
        <v>20000000</v>
      </c>
      <c r="N54" s="49">
        <f>+F54+M54</f>
        <v>20000000</v>
      </c>
      <c r="O54" s="28"/>
      <c r="P54" s="29" t="s">
        <v>229</v>
      </c>
      <c r="Q54" s="30">
        <v>200</v>
      </c>
      <c r="R54" s="28"/>
    </row>
    <row r="55" spans="1:18" ht="75" x14ac:dyDescent="0.2">
      <c r="B55" s="39" t="s">
        <v>228</v>
      </c>
      <c r="C55" s="26">
        <v>0</v>
      </c>
      <c r="D55" s="26">
        <v>0</v>
      </c>
      <c r="E55" s="26">
        <v>0</v>
      </c>
      <c r="F55" s="46">
        <f>+C55+D55+E55</f>
        <v>0</v>
      </c>
      <c r="G55" s="47">
        <v>272000000</v>
      </c>
      <c r="H55" s="47"/>
      <c r="I55" s="26">
        <v>0</v>
      </c>
      <c r="J55" s="26"/>
      <c r="K55" s="26">
        <v>0</v>
      </c>
      <c r="L55" s="26"/>
      <c r="M55" s="26">
        <f>+G55+I55+K55</f>
        <v>272000000</v>
      </c>
      <c r="N55" s="49">
        <f>+F55+M55</f>
        <v>272000000</v>
      </c>
      <c r="O55" s="28"/>
      <c r="P55" s="29" t="s">
        <v>221</v>
      </c>
      <c r="Q55" s="30">
        <v>26</v>
      </c>
      <c r="R55" s="28"/>
    </row>
    <row r="56" spans="1:18" ht="30" x14ac:dyDescent="0.2">
      <c r="B56" s="39" t="s">
        <v>231</v>
      </c>
      <c r="C56" s="26">
        <v>0</v>
      </c>
      <c r="D56" s="26">
        <v>0</v>
      </c>
      <c r="E56" s="26">
        <v>0</v>
      </c>
      <c r="F56" s="46">
        <f>+C56+D56+E56</f>
        <v>0</v>
      </c>
      <c r="G56" s="26">
        <v>0</v>
      </c>
      <c r="H56" s="26"/>
      <c r="I56" s="26">
        <v>0</v>
      </c>
      <c r="J56" s="26"/>
      <c r="K56" s="26">
        <v>0</v>
      </c>
      <c r="L56" s="26"/>
      <c r="M56" s="26">
        <f>+G56+I56+K56</f>
        <v>0</v>
      </c>
      <c r="N56" s="49">
        <f>+F56+M56</f>
        <v>0</v>
      </c>
      <c r="O56" s="28"/>
      <c r="P56" s="29"/>
      <c r="Q56" s="30"/>
      <c r="R56" s="28"/>
    </row>
    <row r="57" spans="1:18" ht="15.75" x14ac:dyDescent="0.2">
      <c r="B57" s="31" t="s">
        <v>6</v>
      </c>
      <c r="C57" s="32">
        <f>SUM(C54:C56)</f>
        <v>0</v>
      </c>
      <c r="D57" s="32">
        <f>SUM(D54:D56)</f>
        <v>0</v>
      </c>
      <c r="E57" s="32">
        <f>SUM(E54:E56)</f>
        <v>0</v>
      </c>
      <c r="F57" s="32">
        <f>SUM(F54:F56)</f>
        <v>0</v>
      </c>
      <c r="G57" s="32">
        <f>SUM(G54:G56)</f>
        <v>292000000</v>
      </c>
      <c r="I57" s="32">
        <f>SUM(I54:I56)</f>
        <v>0</v>
      </c>
      <c r="K57" s="32">
        <f>SUM(K54:K56)</f>
        <v>0</v>
      </c>
      <c r="M57" s="50">
        <f>SUM(M54:M56)</f>
        <v>292000000</v>
      </c>
      <c r="N57" s="50">
        <f>SUM(N54:N56)</f>
        <v>292000000</v>
      </c>
      <c r="O57" s="33"/>
      <c r="Q57" s="48">
        <f>SUM(Q54:Q56)</f>
        <v>226</v>
      </c>
      <c r="R57" s="33"/>
    </row>
    <row r="59" spans="1:18" ht="15.75" x14ac:dyDescent="0.2">
      <c r="B59" s="31" t="s">
        <v>12</v>
      </c>
      <c r="C59" s="34">
        <f>F57</f>
        <v>0</v>
      </c>
      <c r="D59" s="40"/>
    </row>
    <row r="60" spans="1:18" ht="15.75" x14ac:dyDescent="0.2">
      <c r="B60" s="31" t="s">
        <v>7</v>
      </c>
      <c r="C60" s="34">
        <f>+M57</f>
        <v>292000000</v>
      </c>
      <c r="D60" s="40"/>
    </row>
    <row r="61" spans="1:18" ht="15.75" x14ac:dyDescent="0.25">
      <c r="B61" s="31" t="s">
        <v>3</v>
      </c>
      <c r="C61" s="36">
        <f>+C59+C60</f>
        <v>292000000</v>
      </c>
      <c r="D61" s="41"/>
    </row>
    <row r="63" spans="1:18" x14ac:dyDescent="0.2">
      <c r="A63" s="43"/>
      <c r="B63" s="43"/>
      <c r="C63" s="43"/>
      <c r="D63" s="43"/>
      <c r="E63" s="43"/>
      <c r="F63" s="43"/>
      <c r="G63" s="43"/>
      <c r="H63" s="43"/>
      <c r="I63" s="43"/>
      <c r="J63" s="43"/>
      <c r="K63" s="43"/>
      <c r="L63" s="43"/>
      <c r="M63" s="43"/>
      <c r="N63" s="43"/>
      <c r="O63" s="44"/>
      <c r="P63" s="43"/>
      <c r="Q63" s="43"/>
    </row>
  </sheetData>
  <mergeCells count="25">
    <mergeCell ref="P52:Q52"/>
    <mergeCell ref="C36:N36"/>
    <mergeCell ref="B38:B39"/>
    <mergeCell ref="C38:F38"/>
    <mergeCell ref="G38:M38"/>
    <mergeCell ref="N38:N39"/>
    <mergeCell ref="P38:Q38"/>
    <mergeCell ref="C50:N50"/>
    <mergeCell ref="B52:B53"/>
    <mergeCell ref="C52:F52"/>
    <mergeCell ref="G52:M52"/>
    <mergeCell ref="N52:N53"/>
    <mergeCell ref="P6:Q6"/>
    <mergeCell ref="C20:N20"/>
    <mergeCell ref="B22:B23"/>
    <mergeCell ref="C22:F22"/>
    <mergeCell ref="G22:M22"/>
    <mergeCell ref="N22:N23"/>
    <mergeCell ref="P22:Q22"/>
    <mergeCell ref="C2:N2"/>
    <mergeCell ref="C4:N4"/>
    <mergeCell ref="B6:B7"/>
    <mergeCell ref="C6:F6"/>
    <mergeCell ref="G6:M6"/>
    <mergeCell ref="N6:N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2:R192"/>
  <sheetViews>
    <sheetView topLeftCell="A176" zoomScale="80" zoomScaleNormal="80" workbookViewId="0">
      <pane xSplit="2" topLeftCell="C1" activePane="topRight" state="frozen"/>
      <selection pane="topRight" activeCell="C188" sqref="C188"/>
    </sheetView>
  </sheetViews>
  <sheetFormatPr baseColWidth="10" defaultColWidth="11.42578125" defaultRowHeight="14.25" x14ac:dyDescent="0.2"/>
  <cols>
    <col min="1" max="1" width="9.28515625" style="18" customWidth="1"/>
    <col min="2" max="2" width="44.85546875" style="18" customWidth="1"/>
    <col min="3" max="7" width="20.7109375" style="18" customWidth="1"/>
    <col min="8" max="8" width="24.28515625" style="18" customWidth="1"/>
    <col min="9" max="13" width="20.7109375" style="18" customWidth="1"/>
    <col min="14" max="14" width="21.140625" style="18" customWidth="1"/>
    <col min="15" max="15" width="3.140625" style="35" customWidth="1"/>
    <col min="16" max="16" width="31.28515625" style="18" customWidth="1"/>
    <col min="17" max="17" width="16.28515625" style="18" customWidth="1"/>
    <col min="18" max="18" width="3.140625" style="35" customWidth="1"/>
    <col min="19" max="19" width="6.85546875" style="18" customWidth="1"/>
    <col min="20" max="16384" width="11.42578125" style="18"/>
  </cols>
  <sheetData>
    <row r="2" spans="2:18" ht="36" customHeight="1" x14ac:dyDescent="0.2">
      <c r="B2" s="61" t="s">
        <v>243</v>
      </c>
      <c r="C2" s="169" t="s">
        <v>245</v>
      </c>
      <c r="D2" s="169"/>
      <c r="E2" s="169"/>
      <c r="F2" s="169"/>
      <c r="G2" s="169"/>
      <c r="H2" s="169"/>
      <c r="I2" s="169"/>
      <c r="J2" s="169"/>
      <c r="K2" s="169"/>
      <c r="L2" s="169"/>
      <c r="M2" s="169"/>
      <c r="N2" s="169"/>
      <c r="O2" s="17"/>
      <c r="R2" s="17"/>
    </row>
    <row r="3" spans="2:18" x14ac:dyDescent="0.2">
      <c r="C3" s="19"/>
      <c r="D3" s="19"/>
      <c r="E3" s="19"/>
      <c r="F3" s="19"/>
      <c r="G3" s="19"/>
      <c r="H3" s="19"/>
      <c r="I3" s="19"/>
      <c r="J3" s="19"/>
      <c r="K3" s="19"/>
      <c r="L3" s="19"/>
      <c r="M3" s="19"/>
      <c r="N3" s="19"/>
      <c r="O3" s="20"/>
      <c r="R3" s="20"/>
    </row>
    <row r="4" spans="2:18" ht="29.25" customHeight="1" x14ac:dyDescent="0.2">
      <c r="B4" s="61" t="s">
        <v>244</v>
      </c>
      <c r="C4" s="169" t="s">
        <v>232</v>
      </c>
      <c r="D4" s="169"/>
      <c r="E4" s="169"/>
      <c r="F4" s="169"/>
      <c r="G4" s="169"/>
      <c r="H4" s="169"/>
      <c r="I4" s="169"/>
      <c r="J4" s="169"/>
      <c r="K4" s="169"/>
      <c r="L4" s="169"/>
      <c r="M4" s="169"/>
      <c r="N4" s="169"/>
      <c r="O4" s="17"/>
      <c r="R4" s="17"/>
    </row>
    <row r="5" spans="2:18" ht="15" customHeight="1" x14ac:dyDescent="0.2">
      <c r="B5" s="21"/>
      <c r="C5" s="22"/>
      <c r="D5" s="22"/>
      <c r="E5" s="22"/>
      <c r="F5" s="22"/>
      <c r="G5" s="22"/>
      <c r="H5" s="22"/>
      <c r="I5" s="22"/>
      <c r="J5" s="22"/>
      <c r="K5" s="22"/>
      <c r="L5" s="22"/>
      <c r="M5" s="22"/>
      <c r="N5" s="22"/>
      <c r="O5" s="22"/>
      <c r="R5" s="22"/>
    </row>
    <row r="6" spans="2:18" ht="16.5" customHeight="1" x14ac:dyDescent="0.2">
      <c r="B6" s="170" t="s">
        <v>0</v>
      </c>
      <c r="C6" s="171" t="s">
        <v>13</v>
      </c>
      <c r="D6" s="172"/>
      <c r="E6" s="172"/>
      <c r="F6" s="173"/>
      <c r="G6" s="171" t="s">
        <v>2</v>
      </c>
      <c r="H6" s="172"/>
      <c r="I6" s="172"/>
      <c r="J6" s="172"/>
      <c r="K6" s="172"/>
      <c r="L6" s="172"/>
      <c r="M6" s="173"/>
      <c r="N6" s="174" t="s">
        <v>3</v>
      </c>
      <c r="O6" s="24"/>
      <c r="P6" s="168" t="s">
        <v>11</v>
      </c>
      <c r="Q6" s="168"/>
      <c r="R6" s="24"/>
    </row>
    <row r="7" spans="2:18" ht="31.5" customHeight="1" x14ac:dyDescent="0.2">
      <c r="B7" s="170"/>
      <c r="C7" s="38" t="s">
        <v>9</v>
      </c>
      <c r="D7" s="38" t="s">
        <v>10</v>
      </c>
      <c r="E7" s="38" t="s">
        <v>1</v>
      </c>
      <c r="F7" s="38" t="s">
        <v>16</v>
      </c>
      <c r="G7" s="38" t="s">
        <v>14</v>
      </c>
      <c r="H7" s="42" t="s">
        <v>15</v>
      </c>
      <c r="I7" s="38" t="s">
        <v>18</v>
      </c>
      <c r="J7" s="42" t="s">
        <v>17</v>
      </c>
      <c r="K7" s="38" t="s">
        <v>19</v>
      </c>
      <c r="L7" s="42" t="s">
        <v>20</v>
      </c>
      <c r="M7" s="38" t="s">
        <v>4</v>
      </c>
      <c r="N7" s="174"/>
      <c r="O7" s="24"/>
      <c r="P7" s="60" t="s">
        <v>26</v>
      </c>
      <c r="Q7" s="60" t="s">
        <v>5</v>
      </c>
      <c r="R7" s="24"/>
    </row>
    <row r="8" spans="2:18" ht="30" x14ac:dyDescent="0.2">
      <c r="B8" s="39" t="s">
        <v>233</v>
      </c>
      <c r="C8" s="26">
        <v>0</v>
      </c>
      <c r="D8" s="26">
        <v>0</v>
      </c>
      <c r="E8" s="26">
        <v>0</v>
      </c>
      <c r="F8" s="46">
        <f t="shared" ref="F8:F13" si="0">+C8+D8+E8</f>
        <v>0</v>
      </c>
      <c r="G8" s="26">
        <v>0</v>
      </c>
      <c r="H8" s="26"/>
      <c r="I8" s="26">
        <v>0</v>
      </c>
      <c r="J8" s="26"/>
      <c r="K8" s="26">
        <v>0</v>
      </c>
      <c r="L8" s="26"/>
      <c r="M8" s="26">
        <f t="shared" ref="M8:M13" si="1">+G8+I8+K8</f>
        <v>0</v>
      </c>
      <c r="N8" s="49">
        <f t="shared" ref="N8:N13" si="2">+F8+M8</f>
        <v>0</v>
      </c>
      <c r="O8" s="28"/>
      <c r="P8" s="29" t="s">
        <v>234</v>
      </c>
      <c r="Q8" s="51">
        <v>0.8</v>
      </c>
      <c r="R8" s="28"/>
    </row>
    <row r="9" spans="2:18" ht="30" x14ac:dyDescent="0.2">
      <c r="B9" s="39" t="s">
        <v>235</v>
      </c>
      <c r="C9" s="26">
        <v>0</v>
      </c>
      <c r="D9" s="26">
        <v>0</v>
      </c>
      <c r="E9" s="26">
        <v>0</v>
      </c>
      <c r="F9" s="46">
        <f t="shared" si="0"/>
        <v>0</v>
      </c>
      <c r="G9" s="26">
        <v>0</v>
      </c>
      <c r="H9" s="26"/>
      <c r="I9" s="26">
        <v>0</v>
      </c>
      <c r="J9" s="26"/>
      <c r="K9" s="26">
        <v>0</v>
      </c>
      <c r="L9" s="26"/>
      <c r="M9" s="26">
        <f t="shared" si="1"/>
        <v>0</v>
      </c>
      <c r="N9" s="49">
        <f t="shared" si="2"/>
        <v>0</v>
      </c>
      <c r="O9" s="28"/>
      <c r="P9" s="29"/>
      <c r="Q9" s="30"/>
      <c r="R9" s="28"/>
    </row>
    <row r="10" spans="2:18" ht="45" x14ac:dyDescent="0.2">
      <c r="B10" s="39" t="s">
        <v>236</v>
      </c>
      <c r="C10" s="26">
        <v>0</v>
      </c>
      <c r="D10" s="26">
        <v>0</v>
      </c>
      <c r="E10" s="26">
        <v>0</v>
      </c>
      <c r="F10" s="46">
        <f t="shared" si="0"/>
        <v>0</v>
      </c>
      <c r="G10" s="26">
        <v>0</v>
      </c>
      <c r="H10" s="26"/>
      <c r="I10" s="26">
        <v>0</v>
      </c>
      <c r="J10" s="26"/>
      <c r="K10" s="26">
        <v>0</v>
      </c>
      <c r="L10" s="26"/>
      <c r="M10" s="26">
        <f t="shared" si="1"/>
        <v>0</v>
      </c>
      <c r="N10" s="49">
        <f t="shared" si="2"/>
        <v>0</v>
      </c>
      <c r="O10" s="28"/>
      <c r="P10" s="29"/>
      <c r="Q10" s="30"/>
      <c r="R10" s="28"/>
    </row>
    <row r="11" spans="2:18" ht="15" x14ac:dyDescent="0.2">
      <c r="B11" s="39" t="s">
        <v>237</v>
      </c>
      <c r="C11" s="26">
        <v>0</v>
      </c>
      <c r="D11" s="26">
        <v>0</v>
      </c>
      <c r="E11" s="26">
        <v>0</v>
      </c>
      <c r="F11" s="46">
        <f t="shared" si="0"/>
        <v>0</v>
      </c>
      <c r="G11" s="26">
        <v>0</v>
      </c>
      <c r="H11" s="26"/>
      <c r="I11" s="26">
        <v>0</v>
      </c>
      <c r="J11" s="26"/>
      <c r="K11" s="26">
        <v>0</v>
      </c>
      <c r="L11" s="26"/>
      <c r="M11" s="26">
        <f t="shared" si="1"/>
        <v>0</v>
      </c>
      <c r="N11" s="49">
        <f t="shared" si="2"/>
        <v>0</v>
      </c>
      <c r="O11" s="28"/>
      <c r="P11" s="29"/>
      <c r="Q11" s="30"/>
      <c r="R11" s="28"/>
    </row>
    <row r="12" spans="2:18" ht="42.75" x14ac:dyDescent="0.2">
      <c r="B12" s="39" t="s">
        <v>238</v>
      </c>
      <c r="C12" s="26">
        <v>0</v>
      </c>
      <c r="D12" s="26">
        <v>0</v>
      </c>
      <c r="E12" s="26">
        <v>0</v>
      </c>
      <c r="F12" s="46">
        <f t="shared" si="0"/>
        <v>0</v>
      </c>
      <c r="G12" s="26">
        <v>0</v>
      </c>
      <c r="H12" s="26"/>
      <c r="I12" s="26">
        <v>0</v>
      </c>
      <c r="J12" s="26"/>
      <c r="K12" s="26">
        <v>0</v>
      </c>
      <c r="L12" s="26"/>
      <c r="M12" s="26">
        <f t="shared" si="1"/>
        <v>0</v>
      </c>
      <c r="N12" s="49">
        <f t="shared" si="2"/>
        <v>0</v>
      </c>
      <c r="O12" s="28"/>
      <c r="P12" s="29" t="s">
        <v>239</v>
      </c>
      <c r="Q12" s="37" t="s">
        <v>240</v>
      </c>
      <c r="R12" s="28"/>
    </row>
    <row r="13" spans="2:18" ht="42.75" x14ac:dyDescent="0.2">
      <c r="B13" s="39" t="s">
        <v>241</v>
      </c>
      <c r="C13" s="26">
        <v>0</v>
      </c>
      <c r="D13" s="26">
        <v>0</v>
      </c>
      <c r="E13" s="26">
        <v>0</v>
      </c>
      <c r="F13" s="46">
        <f t="shared" si="0"/>
        <v>0</v>
      </c>
      <c r="G13" s="26">
        <v>0</v>
      </c>
      <c r="H13" s="26"/>
      <c r="I13" s="26">
        <v>0</v>
      </c>
      <c r="J13" s="26"/>
      <c r="K13" s="26">
        <v>0</v>
      </c>
      <c r="L13" s="26"/>
      <c r="M13" s="26">
        <f t="shared" si="1"/>
        <v>0</v>
      </c>
      <c r="N13" s="49">
        <f t="shared" si="2"/>
        <v>0</v>
      </c>
      <c r="O13" s="28"/>
      <c r="P13" s="29" t="s">
        <v>242</v>
      </c>
      <c r="Q13" s="37" t="s">
        <v>240</v>
      </c>
      <c r="R13" s="28"/>
    </row>
    <row r="14" spans="2:18" ht="15.75" x14ac:dyDescent="0.2">
      <c r="B14" s="31" t="s">
        <v>6</v>
      </c>
      <c r="C14" s="32">
        <f>SUM(C8:C13)</f>
        <v>0</v>
      </c>
      <c r="D14" s="32">
        <f>SUM(D8:D13)</f>
        <v>0</v>
      </c>
      <c r="E14" s="32">
        <f>SUM(E8:E13)</f>
        <v>0</v>
      </c>
      <c r="F14" s="32">
        <f>SUM(F8:F13)</f>
        <v>0</v>
      </c>
      <c r="G14" s="32">
        <f>SUM(G8:G13)</f>
        <v>0</v>
      </c>
      <c r="I14" s="32">
        <f>SUM(I8:I13)</f>
        <v>0</v>
      </c>
      <c r="K14" s="32">
        <f>SUM(K8:K13)</f>
        <v>0</v>
      </c>
      <c r="M14" s="50">
        <f>SUM(M8:M13)</f>
        <v>0</v>
      </c>
      <c r="N14" s="50">
        <f>SUM(N8:N13)</f>
        <v>0</v>
      </c>
      <c r="O14" s="33"/>
      <c r="Q14" s="48"/>
      <c r="R14" s="33"/>
    </row>
    <row r="16" spans="2:18" ht="15.75" x14ac:dyDescent="0.2">
      <c r="B16" s="31" t="s">
        <v>12</v>
      </c>
      <c r="C16" s="34">
        <f>F14</f>
        <v>0</v>
      </c>
      <c r="D16" s="40"/>
    </row>
    <row r="17" spans="1:18" ht="15.75" x14ac:dyDescent="0.2">
      <c r="B17" s="31" t="s">
        <v>7</v>
      </c>
      <c r="C17" s="34">
        <f>+M14</f>
        <v>0</v>
      </c>
      <c r="D17" s="40"/>
    </row>
    <row r="18" spans="1:18" ht="15.75" x14ac:dyDescent="0.25">
      <c r="B18" s="31" t="s">
        <v>3</v>
      </c>
      <c r="C18" s="36">
        <f>+C16+C17</f>
        <v>0</v>
      </c>
      <c r="D18" s="41"/>
    </row>
    <row r="20" spans="1:18" x14ac:dyDescent="0.2">
      <c r="A20" s="43"/>
      <c r="B20" s="43"/>
      <c r="C20" s="43"/>
      <c r="D20" s="43"/>
      <c r="E20" s="43"/>
      <c r="F20" s="43"/>
      <c r="G20" s="43"/>
      <c r="H20" s="43"/>
      <c r="I20" s="43"/>
      <c r="J20" s="43"/>
      <c r="K20" s="43"/>
      <c r="L20" s="43"/>
      <c r="M20" s="43"/>
      <c r="N20" s="43"/>
      <c r="O20" s="44"/>
      <c r="P20" s="43"/>
      <c r="Q20" s="43"/>
    </row>
    <row r="22" spans="1:18" ht="29.25" customHeight="1" x14ac:dyDescent="0.2">
      <c r="B22" s="61" t="s">
        <v>246</v>
      </c>
      <c r="C22" s="169" t="s">
        <v>267</v>
      </c>
      <c r="D22" s="169"/>
      <c r="E22" s="169"/>
      <c r="F22" s="169"/>
      <c r="G22" s="169"/>
      <c r="H22" s="169"/>
      <c r="I22" s="169"/>
      <c r="J22" s="169"/>
      <c r="K22" s="169"/>
      <c r="L22" s="169"/>
      <c r="M22" s="169"/>
      <c r="N22" s="169"/>
      <c r="O22" s="17"/>
      <c r="R22" s="17"/>
    </row>
    <row r="23" spans="1:18" ht="15" customHeight="1" x14ac:dyDescent="0.2">
      <c r="B23" s="21"/>
      <c r="C23" s="22"/>
      <c r="D23" s="22"/>
      <c r="E23" s="22"/>
      <c r="F23" s="22"/>
      <c r="G23" s="22"/>
      <c r="H23" s="22"/>
      <c r="I23" s="22"/>
      <c r="J23" s="22"/>
      <c r="K23" s="22"/>
      <c r="L23" s="22"/>
      <c r="M23" s="22"/>
      <c r="N23" s="22"/>
      <c r="O23" s="22"/>
      <c r="R23" s="22"/>
    </row>
    <row r="24" spans="1:18" ht="16.5" customHeight="1" x14ac:dyDescent="0.2">
      <c r="B24" s="170" t="s">
        <v>0</v>
      </c>
      <c r="C24" s="171" t="s">
        <v>13</v>
      </c>
      <c r="D24" s="172"/>
      <c r="E24" s="172"/>
      <c r="F24" s="173"/>
      <c r="G24" s="171" t="s">
        <v>2</v>
      </c>
      <c r="H24" s="172"/>
      <c r="I24" s="172"/>
      <c r="J24" s="172"/>
      <c r="K24" s="172"/>
      <c r="L24" s="172"/>
      <c r="M24" s="173"/>
      <c r="N24" s="174" t="s">
        <v>3</v>
      </c>
      <c r="O24" s="24"/>
      <c r="P24" s="168" t="s">
        <v>11</v>
      </c>
      <c r="Q24" s="168"/>
      <c r="R24" s="24"/>
    </row>
    <row r="25" spans="1:18" ht="31.5" customHeight="1" x14ac:dyDescent="0.2">
      <c r="B25" s="170"/>
      <c r="C25" s="38" t="s">
        <v>9</v>
      </c>
      <c r="D25" s="38" t="s">
        <v>10</v>
      </c>
      <c r="E25" s="38" t="s">
        <v>1</v>
      </c>
      <c r="F25" s="38" t="s">
        <v>16</v>
      </c>
      <c r="G25" s="38" t="s">
        <v>14</v>
      </c>
      <c r="H25" s="42" t="s">
        <v>15</v>
      </c>
      <c r="I25" s="38" t="s">
        <v>18</v>
      </c>
      <c r="J25" s="42" t="s">
        <v>17</v>
      </c>
      <c r="K25" s="38" t="s">
        <v>19</v>
      </c>
      <c r="L25" s="42" t="s">
        <v>20</v>
      </c>
      <c r="M25" s="38" t="s">
        <v>4</v>
      </c>
      <c r="N25" s="174"/>
      <c r="O25" s="24"/>
      <c r="P25" s="60" t="s">
        <v>26</v>
      </c>
      <c r="Q25" s="60" t="s">
        <v>5</v>
      </c>
      <c r="R25" s="24"/>
    </row>
    <row r="26" spans="1:18" ht="28.5" x14ac:dyDescent="0.2">
      <c r="B26" s="39" t="s">
        <v>266</v>
      </c>
      <c r="C26" s="26">
        <v>0</v>
      </c>
      <c r="D26" s="67">
        <v>150000000</v>
      </c>
      <c r="E26" s="26">
        <v>0</v>
      </c>
      <c r="F26" s="46">
        <f>+C26+D26+E26</f>
        <v>150000000</v>
      </c>
      <c r="G26" s="26">
        <v>0</v>
      </c>
      <c r="H26" s="26"/>
      <c r="I26" s="26">
        <v>0</v>
      </c>
      <c r="J26" s="26"/>
      <c r="K26" s="26">
        <v>0</v>
      </c>
      <c r="L26" s="26"/>
      <c r="M26" s="26">
        <f>+G26+I26+K26</f>
        <v>0</v>
      </c>
      <c r="N26" s="49">
        <f>+F26+M26</f>
        <v>150000000</v>
      </c>
      <c r="O26" s="28"/>
      <c r="P26" s="29" t="s">
        <v>268</v>
      </c>
      <c r="Q26" s="51">
        <v>0.7</v>
      </c>
      <c r="R26" s="28"/>
    </row>
    <row r="27" spans="1:18" ht="15" x14ac:dyDescent="0.2">
      <c r="B27" s="39" t="s">
        <v>269</v>
      </c>
      <c r="C27" s="26">
        <v>0</v>
      </c>
      <c r="D27" s="67">
        <v>350000000</v>
      </c>
      <c r="E27" s="26">
        <v>0</v>
      </c>
      <c r="F27" s="46">
        <f t="shared" ref="F27:F32" si="3">+C27+D27+E27</f>
        <v>350000000</v>
      </c>
      <c r="G27" s="26">
        <v>0</v>
      </c>
      <c r="H27" s="26"/>
      <c r="I27" s="26">
        <v>0</v>
      </c>
      <c r="J27" s="26"/>
      <c r="K27" s="26">
        <v>0</v>
      </c>
      <c r="L27" s="26"/>
      <c r="M27" s="26">
        <f t="shared" ref="M27:M32" si="4">+G27+I27+K27</f>
        <v>0</v>
      </c>
      <c r="N27" s="49">
        <f t="shared" ref="N27:N32" si="5">+F27+M27</f>
        <v>350000000</v>
      </c>
      <c r="O27" s="28"/>
      <c r="P27" s="29"/>
      <c r="Q27" s="30"/>
      <c r="R27" s="28"/>
    </row>
    <row r="28" spans="1:18" ht="45" x14ac:dyDescent="0.2">
      <c r="B28" s="39" t="s">
        <v>270</v>
      </c>
      <c r="C28" s="26">
        <v>0</v>
      </c>
      <c r="D28" s="26">
        <v>0</v>
      </c>
      <c r="E28" s="26">
        <v>0</v>
      </c>
      <c r="F28" s="46">
        <f t="shared" si="3"/>
        <v>0</v>
      </c>
      <c r="G28" s="26">
        <v>0</v>
      </c>
      <c r="H28" s="26"/>
      <c r="I28" s="26">
        <v>0</v>
      </c>
      <c r="J28" s="26"/>
      <c r="K28" s="26">
        <v>0</v>
      </c>
      <c r="L28" s="26"/>
      <c r="M28" s="26">
        <f t="shared" si="4"/>
        <v>0</v>
      </c>
      <c r="N28" s="49">
        <f t="shared" si="5"/>
        <v>0</v>
      </c>
      <c r="O28" s="28"/>
      <c r="P28" s="29"/>
      <c r="Q28" s="30"/>
      <c r="R28" s="28"/>
    </row>
    <row r="29" spans="1:18" ht="28.5" x14ac:dyDescent="0.2">
      <c r="B29" s="39" t="s">
        <v>271</v>
      </c>
      <c r="C29" s="26">
        <v>0</v>
      </c>
      <c r="D29" s="26">
        <v>0</v>
      </c>
      <c r="E29" s="26">
        <v>0</v>
      </c>
      <c r="F29" s="46">
        <f t="shared" si="3"/>
        <v>0</v>
      </c>
      <c r="G29" s="26">
        <v>0</v>
      </c>
      <c r="H29" s="26"/>
      <c r="I29" s="26">
        <v>0</v>
      </c>
      <c r="J29" s="26"/>
      <c r="K29" s="26">
        <v>0</v>
      </c>
      <c r="L29" s="26"/>
      <c r="M29" s="26">
        <f t="shared" si="4"/>
        <v>0</v>
      </c>
      <c r="N29" s="49">
        <f t="shared" si="5"/>
        <v>0</v>
      </c>
      <c r="O29" s="28"/>
      <c r="P29" s="29" t="s">
        <v>272</v>
      </c>
      <c r="Q29" s="51">
        <v>0.3</v>
      </c>
      <c r="R29" s="28"/>
    </row>
    <row r="30" spans="1:18" ht="15" x14ac:dyDescent="0.2">
      <c r="B30" s="39" t="s">
        <v>273</v>
      </c>
      <c r="C30" s="26">
        <v>0</v>
      </c>
      <c r="D30" s="26">
        <v>0</v>
      </c>
      <c r="E30" s="26">
        <v>0</v>
      </c>
      <c r="F30" s="46">
        <f t="shared" si="3"/>
        <v>0</v>
      </c>
      <c r="G30" s="26">
        <v>0</v>
      </c>
      <c r="H30" s="26"/>
      <c r="I30" s="26">
        <v>0</v>
      </c>
      <c r="J30" s="26"/>
      <c r="K30" s="26">
        <v>0</v>
      </c>
      <c r="L30" s="26"/>
      <c r="M30" s="26">
        <f t="shared" si="4"/>
        <v>0</v>
      </c>
      <c r="N30" s="49">
        <f t="shared" si="5"/>
        <v>0</v>
      </c>
      <c r="O30" s="28"/>
      <c r="P30" s="29"/>
      <c r="Q30" s="30"/>
      <c r="R30" s="28"/>
    </row>
    <row r="31" spans="1:18" ht="30" x14ac:dyDescent="0.2">
      <c r="B31" s="39" t="s">
        <v>274</v>
      </c>
      <c r="C31" s="26">
        <v>0</v>
      </c>
      <c r="D31" s="26">
        <v>0</v>
      </c>
      <c r="E31" s="26">
        <v>0</v>
      </c>
      <c r="F31" s="46">
        <f t="shared" si="3"/>
        <v>0</v>
      </c>
      <c r="G31" s="26">
        <v>0</v>
      </c>
      <c r="H31" s="26"/>
      <c r="I31" s="26">
        <v>0</v>
      </c>
      <c r="J31" s="26"/>
      <c r="K31" s="26">
        <v>0</v>
      </c>
      <c r="L31" s="26"/>
      <c r="M31" s="26">
        <f t="shared" si="4"/>
        <v>0</v>
      </c>
      <c r="N31" s="49">
        <f t="shared" si="5"/>
        <v>0</v>
      </c>
      <c r="O31" s="28"/>
      <c r="P31" s="29"/>
      <c r="Q31" s="30"/>
      <c r="R31" s="28"/>
    </row>
    <row r="32" spans="1:18" ht="42.75" x14ac:dyDescent="0.2">
      <c r="B32" s="39" t="s">
        <v>254</v>
      </c>
      <c r="C32" s="26">
        <v>0</v>
      </c>
      <c r="D32" s="26">
        <v>0</v>
      </c>
      <c r="E32" s="26">
        <v>0</v>
      </c>
      <c r="F32" s="46">
        <f t="shared" si="3"/>
        <v>0</v>
      </c>
      <c r="G32" s="26">
        <v>0</v>
      </c>
      <c r="H32" s="26"/>
      <c r="I32" s="26">
        <v>0</v>
      </c>
      <c r="J32" s="26"/>
      <c r="K32" s="26">
        <v>0</v>
      </c>
      <c r="L32" s="26"/>
      <c r="M32" s="26">
        <f t="shared" si="4"/>
        <v>0</v>
      </c>
      <c r="N32" s="49">
        <f t="shared" si="5"/>
        <v>0</v>
      </c>
      <c r="O32" s="28"/>
      <c r="P32" s="29" t="s">
        <v>239</v>
      </c>
      <c r="Q32" s="51">
        <v>1</v>
      </c>
      <c r="R32" s="28"/>
    </row>
    <row r="33" spans="1:18" ht="15.75" x14ac:dyDescent="0.2">
      <c r="B33" s="31" t="s">
        <v>6</v>
      </c>
      <c r="C33" s="32">
        <f>SUM(C26:C32)</f>
        <v>0</v>
      </c>
      <c r="D33" s="32">
        <f>SUM(D26:D32)</f>
        <v>500000000</v>
      </c>
      <c r="E33" s="32">
        <f>SUM(E26:E32)</f>
        <v>0</v>
      </c>
      <c r="F33" s="32">
        <f>SUM(F26:F32)</f>
        <v>500000000</v>
      </c>
      <c r="G33" s="32">
        <f>SUM(G26:G32)</f>
        <v>0</v>
      </c>
      <c r="I33" s="32">
        <f>SUM(I26:I32)</f>
        <v>0</v>
      </c>
      <c r="K33" s="32">
        <f>SUM(K26:K32)</f>
        <v>0</v>
      </c>
      <c r="M33" s="50">
        <f>SUM(M26:M32)</f>
        <v>0</v>
      </c>
      <c r="N33" s="50">
        <f>SUM(N26:N32)</f>
        <v>500000000</v>
      </c>
      <c r="O33" s="33"/>
      <c r="Q33" s="48"/>
      <c r="R33" s="33"/>
    </row>
    <row r="35" spans="1:18" ht="15.75" x14ac:dyDescent="0.2">
      <c r="B35" s="31" t="s">
        <v>12</v>
      </c>
      <c r="C35" s="34">
        <f>F33</f>
        <v>500000000</v>
      </c>
      <c r="D35" s="40"/>
    </row>
    <row r="36" spans="1:18" ht="15.75" x14ac:dyDescent="0.2">
      <c r="B36" s="31" t="s">
        <v>7</v>
      </c>
      <c r="C36" s="34">
        <f>+M33</f>
        <v>0</v>
      </c>
      <c r="D36" s="40"/>
    </row>
    <row r="37" spans="1:18" ht="15.75" x14ac:dyDescent="0.25">
      <c r="B37" s="31" t="s">
        <v>3</v>
      </c>
      <c r="C37" s="36">
        <f>+C35+C36</f>
        <v>500000000</v>
      </c>
      <c r="D37" s="41"/>
    </row>
    <row r="39" spans="1:18" x14ac:dyDescent="0.2">
      <c r="A39" s="43"/>
      <c r="B39" s="43"/>
      <c r="C39" s="43"/>
      <c r="D39" s="43"/>
      <c r="E39" s="43"/>
      <c r="F39" s="43"/>
      <c r="G39" s="43"/>
      <c r="H39" s="43"/>
      <c r="I39" s="43"/>
      <c r="J39" s="43"/>
      <c r="K39" s="43"/>
      <c r="L39" s="43"/>
      <c r="M39" s="43"/>
      <c r="N39" s="43"/>
      <c r="O39" s="44"/>
      <c r="P39" s="43"/>
      <c r="Q39" s="43"/>
    </row>
    <row r="41" spans="1:18" ht="29.25" customHeight="1" x14ac:dyDescent="0.2">
      <c r="B41" s="61" t="s">
        <v>247</v>
      </c>
      <c r="C41" s="169" t="s">
        <v>248</v>
      </c>
      <c r="D41" s="169"/>
      <c r="E41" s="169"/>
      <c r="F41" s="169"/>
      <c r="G41" s="169"/>
      <c r="H41" s="169"/>
      <c r="I41" s="169"/>
      <c r="J41" s="169"/>
      <c r="K41" s="169"/>
      <c r="L41" s="169"/>
      <c r="M41" s="169"/>
      <c r="N41" s="169"/>
      <c r="O41" s="17"/>
      <c r="R41" s="17"/>
    </row>
    <row r="42" spans="1:18" ht="15" customHeight="1" x14ac:dyDescent="0.2">
      <c r="B42" s="21"/>
      <c r="C42" s="22"/>
      <c r="D42" s="22"/>
      <c r="E42" s="22"/>
      <c r="F42" s="22"/>
      <c r="G42" s="22"/>
      <c r="H42" s="22"/>
      <c r="I42" s="22"/>
      <c r="J42" s="22"/>
      <c r="K42" s="22"/>
      <c r="L42" s="22"/>
      <c r="M42" s="22"/>
      <c r="N42" s="22"/>
      <c r="O42" s="22"/>
      <c r="R42" s="22"/>
    </row>
    <row r="43" spans="1:18" ht="16.5" customHeight="1" x14ac:dyDescent="0.2">
      <c r="B43" s="170" t="s">
        <v>0</v>
      </c>
      <c r="C43" s="171" t="s">
        <v>13</v>
      </c>
      <c r="D43" s="172"/>
      <c r="E43" s="172"/>
      <c r="F43" s="173"/>
      <c r="G43" s="171" t="s">
        <v>2</v>
      </c>
      <c r="H43" s="172"/>
      <c r="I43" s="172"/>
      <c r="J43" s="172"/>
      <c r="K43" s="172"/>
      <c r="L43" s="172"/>
      <c r="M43" s="173"/>
      <c r="N43" s="174" t="s">
        <v>3</v>
      </c>
      <c r="O43" s="24"/>
      <c r="P43" s="168" t="s">
        <v>11</v>
      </c>
      <c r="Q43" s="168"/>
      <c r="R43" s="24"/>
    </row>
    <row r="44" spans="1:18" ht="31.5" customHeight="1" x14ac:dyDescent="0.2">
      <c r="B44" s="170"/>
      <c r="C44" s="38" t="s">
        <v>9</v>
      </c>
      <c r="D44" s="38" t="s">
        <v>10</v>
      </c>
      <c r="E44" s="38" t="s">
        <v>1</v>
      </c>
      <c r="F44" s="38" t="s">
        <v>16</v>
      </c>
      <c r="G44" s="38" t="s">
        <v>14</v>
      </c>
      <c r="H44" s="42" t="s">
        <v>15</v>
      </c>
      <c r="I44" s="38" t="s">
        <v>18</v>
      </c>
      <c r="J44" s="42" t="s">
        <v>17</v>
      </c>
      <c r="K44" s="38" t="s">
        <v>19</v>
      </c>
      <c r="L44" s="42" t="s">
        <v>20</v>
      </c>
      <c r="M44" s="38" t="s">
        <v>4</v>
      </c>
      <c r="N44" s="174"/>
      <c r="O44" s="24"/>
      <c r="P44" s="60" t="s">
        <v>26</v>
      </c>
      <c r="Q44" s="60" t="s">
        <v>5</v>
      </c>
      <c r="R44" s="24"/>
    </row>
    <row r="45" spans="1:18" ht="45" x14ac:dyDescent="0.2">
      <c r="B45" s="39" t="s">
        <v>249</v>
      </c>
      <c r="C45" s="26">
        <v>0</v>
      </c>
      <c r="D45" s="47">
        <v>80000000</v>
      </c>
      <c r="E45" s="26">
        <v>0</v>
      </c>
      <c r="F45" s="46">
        <f>+C45+D45+E45</f>
        <v>80000000</v>
      </c>
      <c r="G45" s="26">
        <v>0</v>
      </c>
      <c r="H45" s="26"/>
      <c r="I45" s="26">
        <v>0</v>
      </c>
      <c r="J45" s="26"/>
      <c r="K45" s="26">
        <v>0</v>
      </c>
      <c r="L45" s="26"/>
      <c r="M45" s="26">
        <f>+G45+I45+K45</f>
        <v>0</v>
      </c>
      <c r="N45" s="49">
        <f>+F45+M45</f>
        <v>80000000</v>
      </c>
      <c r="O45" s="28"/>
      <c r="P45" s="29" t="s">
        <v>250</v>
      </c>
      <c r="Q45" s="30">
        <v>0.8</v>
      </c>
      <c r="R45" s="28"/>
    </row>
    <row r="46" spans="1:18" ht="75" x14ac:dyDescent="0.2">
      <c r="B46" s="39" t="s">
        <v>251</v>
      </c>
      <c r="C46" s="26">
        <v>0</v>
      </c>
      <c r="D46" s="47">
        <v>277000000</v>
      </c>
      <c r="E46" s="26">
        <v>0</v>
      </c>
      <c r="F46" s="46">
        <f>+C46+D46+E46</f>
        <v>277000000</v>
      </c>
      <c r="G46" s="26">
        <v>0</v>
      </c>
      <c r="H46" s="26"/>
      <c r="I46" s="26">
        <v>0</v>
      </c>
      <c r="J46" s="26"/>
      <c r="K46" s="26">
        <v>0</v>
      </c>
      <c r="L46" s="26"/>
      <c r="M46" s="26">
        <f>+G46+I46+K46</f>
        <v>0</v>
      </c>
      <c r="N46" s="49">
        <f>+F46+M46</f>
        <v>277000000</v>
      </c>
      <c r="O46" s="28"/>
      <c r="P46" s="29"/>
      <c r="Q46" s="30"/>
      <c r="R46" s="28"/>
    </row>
    <row r="47" spans="1:18" ht="30" x14ac:dyDescent="0.2">
      <c r="B47" s="39" t="s">
        <v>252</v>
      </c>
      <c r="C47" s="26">
        <v>0</v>
      </c>
      <c r="D47" s="47">
        <v>48000000</v>
      </c>
      <c r="E47" s="26">
        <v>0</v>
      </c>
      <c r="F47" s="46">
        <f>+C47+D47+E47</f>
        <v>48000000</v>
      </c>
      <c r="G47" s="26">
        <v>0</v>
      </c>
      <c r="H47" s="26"/>
      <c r="I47" s="26">
        <v>0</v>
      </c>
      <c r="J47" s="26"/>
      <c r="K47" s="26">
        <v>0</v>
      </c>
      <c r="L47" s="26"/>
      <c r="M47" s="26">
        <f>+G47+I47+K47</f>
        <v>0</v>
      </c>
      <c r="N47" s="49">
        <f>+F47+M47</f>
        <v>48000000</v>
      </c>
      <c r="O47" s="28"/>
      <c r="P47" s="29"/>
      <c r="Q47" s="30"/>
      <c r="R47" s="28"/>
    </row>
    <row r="48" spans="1:18" ht="15" x14ac:dyDescent="0.2">
      <c r="B48" s="39" t="s">
        <v>253</v>
      </c>
      <c r="C48" s="26">
        <v>0</v>
      </c>
      <c r="D48" s="26">
        <v>0</v>
      </c>
      <c r="E48" s="26">
        <v>0</v>
      </c>
      <c r="F48" s="46">
        <f>+C48+D48+E48</f>
        <v>0</v>
      </c>
      <c r="G48" s="26">
        <v>0</v>
      </c>
      <c r="H48" s="26"/>
      <c r="I48" s="26">
        <v>0</v>
      </c>
      <c r="J48" s="26"/>
      <c r="K48" s="26">
        <v>0</v>
      </c>
      <c r="L48" s="26"/>
      <c r="M48" s="26">
        <f>+G48+I48+K48</f>
        <v>0</v>
      </c>
      <c r="N48" s="49">
        <f>+F48+M48</f>
        <v>0</v>
      </c>
      <c r="O48" s="28"/>
      <c r="P48" s="29"/>
      <c r="Q48" s="30"/>
      <c r="R48" s="28"/>
    </row>
    <row r="49" spans="1:18" ht="42.75" x14ac:dyDescent="0.2">
      <c r="B49" s="39" t="s">
        <v>254</v>
      </c>
      <c r="C49" s="26">
        <v>0</v>
      </c>
      <c r="D49" s="26">
        <v>0</v>
      </c>
      <c r="E49" s="26">
        <v>0</v>
      </c>
      <c r="F49" s="46">
        <f>+C49+D49+E49</f>
        <v>0</v>
      </c>
      <c r="G49" s="26">
        <v>0</v>
      </c>
      <c r="H49" s="26"/>
      <c r="I49" s="26">
        <v>0</v>
      </c>
      <c r="J49" s="26"/>
      <c r="K49" s="26">
        <v>0</v>
      </c>
      <c r="L49" s="26"/>
      <c r="M49" s="26">
        <f>+G49+I49+K49</f>
        <v>0</v>
      </c>
      <c r="N49" s="49">
        <f>+F49+M49</f>
        <v>0</v>
      </c>
      <c r="O49" s="28"/>
      <c r="P49" s="29" t="s">
        <v>239</v>
      </c>
      <c r="Q49" s="37" t="s">
        <v>240</v>
      </c>
      <c r="R49" s="28"/>
    </row>
    <row r="50" spans="1:18" ht="15.75" x14ac:dyDescent="0.2">
      <c r="B50" s="31" t="s">
        <v>6</v>
      </c>
      <c r="C50" s="32">
        <f>SUM(C45:C49)</f>
        <v>0</v>
      </c>
      <c r="D50" s="32">
        <f>SUM(D45:D49)</f>
        <v>405000000</v>
      </c>
      <c r="E50" s="32">
        <f>SUM(E45:E49)</f>
        <v>0</v>
      </c>
      <c r="F50" s="32">
        <f>SUM(F45:F49)</f>
        <v>405000000</v>
      </c>
      <c r="G50" s="32">
        <f>SUM(G45:G49)</f>
        <v>0</v>
      </c>
      <c r="I50" s="32">
        <f>SUM(I45:I49)</f>
        <v>0</v>
      </c>
      <c r="K50" s="32">
        <f>SUM(K45:K49)</f>
        <v>0</v>
      </c>
      <c r="M50" s="50">
        <f>SUM(M45:M49)</f>
        <v>0</v>
      </c>
      <c r="N50" s="50">
        <f>SUM(N45:N49)</f>
        <v>405000000</v>
      </c>
      <c r="O50" s="33"/>
      <c r="Q50" s="48"/>
      <c r="R50" s="33"/>
    </row>
    <row r="52" spans="1:18" ht="15.75" x14ac:dyDescent="0.2">
      <c r="B52" s="31" t="s">
        <v>12</v>
      </c>
      <c r="C52" s="34">
        <f>F50</f>
        <v>405000000</v>
      </c>
      <c r="D52" s="40"/>
    </row>
    <row r="53" spans="1:18" ht="15.75" x14ac:dyDescent="0.2">
      <c r="B53" s="31" t="s">
        <v>7</v>
      </c>
      <c r="C53" s="34">
        <f>+M50</f>
        <v>0</v>
      </c>
      <c r="D53" s="40"/>
    </row>
    <row r="54" spans="1:18" ht="15.75" x14ac:dyDescent="0.25">
      <c r="B54" s="31" t="s">
        <v>3</v>
      </c>
      <c r="C54" s="36">
        <f>+C52+C53</f>
        <v>405000000</v>
      </c>
      <c r="D54" s="41"/>
    </row>
    <row r="56" spans="1:18" x14ac:dyDescent="0.2">
      <c r="A56" s="43"/>
      <c r="B56" s="43"/>
      <c r="C56" s="43"/>
      <c r="D56" s="43"/>
      <c r="E56" s="43"/>
      <c r="F56" s="43"/>
      <c r="G56" s="43"/>
      <c r="H56" s="43"/>
      <c r="I56" s="43"/>
      <c r="J56" s="43"/>
      <c r="K56" s="43"/>
      <c r="L56" s="43"/>
      <c r="M56" s="43"/>
      <c r="N56" s="43"/>
      <c r="O56" s="44"/>
      <c r="P56" s="43"/>
      <c r="Q56" s="43"/>
    </row>
    <row r="58" spans="1:18" ht="29.25" customHeight="1" x14ac:dyDescent="0.2">
      <c r="B58" s="61" t="s">
        <v>255</v>
      </c>
      <c r="C58" s="169" t="s">
        <v>256</v>
      </c>
      <c r="D58" s="169"/>
      <c r="E58" s="169"/>
      <c r="F58" s="169"/>
      <c r="G58" s="169"/>
      <c r="H58" s="169"/>
      <c r="I58" s="169"/>
      <c r="J58" s="169"/>
      <c r="K58" s="169"/>
      <c r="L58" s="169"/>
      <c r="M58" s="169"/>
      <c r="N58" s="169"/>
      <c r="O58" s="17"/>
      <c r="R58" s="17"/>
    </row>
    <row r="59" spans="1:18" ht="15" customHeight="1" x14ac:dyDescent="0.2">
      <c r="B59" s="21"/>
      <c r="C59" s="22"/>
      <c r="D59" s="22"/>
      <c r="E59" s="22"/>
      <c r="F59" s="22"/>
      <c r="G59" s="22"/>
      <c r="H59" s="22"/>
      <c r="I59" s="22"/>
      <c r="J59" s="22"/>
      <c r="K59" s="22"/>
      <c r="L59" s="22"/>
      <c r="M59" s="22"/>
      <c r="N59" s="22"/>
      <c r="O59" s="22"/>
      <c r="R59" s="22"/>
    </row>
    <row r="60" spans="1:18" ht="16.5" customHeight="1" x14ac:dyDescent="0.2">
      <c r="B60" s="170" t="s">
        <v>0</v>
      </c>
      <c r="C60" s="171" t="s">
        <v>13</v>
      </c>
      <c r="D60" s="172"/>
      <c r="E60" s="172"/>
      <c r="F60" s="173"/>
      <c r="G60" s="171" t="s">
        <v>2</v>
      </c>
      <c r="H60" s="172"/>
      <c r="I60" s="172"/>
      <c r="J60" s="172"/>
      <c r="K60" s="172"/>
      <c r="L60" s="172"/>
      <c r="M60" s="173"/>
      <c r="N60" s="174" t="s">
        <v>3</v>
      </c>
      <c r="O60" s="24"/>
      <c r="P60" s="168" t="s">
        <v>11</v>
      </c>
      <c r="Q60" s="168"/>
      <c r="R60" s="24"/>
    </row>
    <row r="61" spans="1:18" ht="31.5" customHeight="1" x14ac:dyDescent="0.2">
      <c r="B61" s="170"/>
      <c r="C61" s="38" t="s">
        <v>9</v>
      </c>
      <c r="D61" s="38" t="s">
        <v>10</v>
      </c>
      <c r="E61" s="38" t="s">
        <v>1</v>
      </c>
      <c r="F61" s="38" t="s">
        <v>16</v>
      </c>
      <c r="G61" s="38" t="s">
        <v>14</v>
      </c>
      <c r="H61" s="42" t="s">
        <v>15</v>
      </c>
      <c r="I61" s="38" t="s">
        <v>18</v>
      </c>
      <c r="J61" s="42" t="s">
        <v>17</v>
      </c>
      <c r="K61" s="38" t="s">
        <v>19</v>
      </c>
      <c r="L61" s="42" t="s">
        <v>20</v>
      </c>
      <c r="M61" s="38" t="s">
        <v>4</v>
      </c>
      <c r="N61" s="174"/>
      <c r="O61" s="24"/>
      <c r="P61" s="60" t="s">
        <v>26</v>
      </c>
      <c r="Q61" s="60" t="s">
        <v>5</v>
      </c>
      <c r="R61" s="24"/>
    </row>
    <row r="62" spans="1:18" ht="85.5" x14ac:dyDescent="0.2">
      <c r="A62" s="193" t="s">
        <v>292</v>
      </c>
      <c r="B62" s="39" t="s">
        <v>275</v>
      </c>
      <c r="C62" s="26">
        <v>0</v>
      </c>
      <c r="D62" s="26">
        <v>0</v>
      </c>
      <c r="E62" s="26">
        <v>0</v>
      </c>
      <c r="F62" s="46">
        <f>+C62+D62+E62</f>
        <v>0</v>
      </c>
      <c r="G62" s="26">
        <v>0</v>
      </c>
      <c r="H62" s="26"/>
      <c r="I62" s="26">
        <v>0</v>
      </c>
      <c r="J62" s="26"/>
      <c r="K62" s="26">
        <v>0</v>
      </c>
      <c r="L62" s="26"/>
      <c r="M62" s="26">
        <f>+G62+I62+K62</f>
        <v>0</v>
      </c>
      <c r="N62" s="49">
        <f>+F62+M62</f>
        <v>0</v>
      </c>
      <c r="O62" s="28"/>
      <c r="P62" s="29" t="s">
        <v>276</v>
      </c>
      <c r="Q62" s="51">
        <v>1</v>
      </c>
      <c r="R62" s="28"/>
    </row>
    <row r="63" spans="1:18" ht="15" x14ac:dyDescent="0.2">
      <c r="A63" s="193"/>
      <c r="B63" s="39" t="s">
        <v>277</v>
      </c>
      <c r="C63" s="26">
        <v>0</v>
      </c>
      <c r="D63" s="26">
        <v>0</v>
      </c>
      <c r="E63" s="26">
        <v>0</v>
      </c>
      <c r="F63" s="46">
        <f>+C63+D63+E63</f>
        <v>0</v>
      </c>
      <c r="G63" s="26">
        <v>0</v>
      </c>
      <c r="H63" s="26"/>
      <c r="I63" s="26">
        <v>0</v>
      </c>
      <c r="J63" s="26"/>
      <c r="K63" s="26">
        <v>0</v>
      </c>
      <c r="L63" s="26"/>
      <c r="M63" s="26">
        <f>+G63+I63+K63</f>
        <v>0</v>
      </c>
      <c r="N63" s="49">
        <f>+F63+M63</f>
        <v>0</v>
      </c>
      <c r="O63" s="28"/>
      <c r="P63" s="29"/>
      <c r="Q63" s="30"/>
      <c r="R63" s="28"/>
    </row>
    <row r="64" spans="1:18" ht="15" x14ac:dyDescent="0.2">
      <c r="A64" s="193"/>
      <c r="B64" s="39" t="s">
        <v>278</v>
      </c>
      <c r="C64" s="26">
        <v>0</v>
      </c>
      <c r="D64" s="26">
        <v>0</v>
      </c>
      <c r="E64" s="26">
        <v>0</v>
      </c>
      <c r="F64" s="46">
        <f>+C64+D64+E64</f>
        <v>0</v>
      </c>
      <c r="G64" s="26">
        <v>0</v>
      </c>
      <c r="H64" s="26"/>
      <c r="I64" s="26">
        <v>0</v>
      </c>
      <c r="J64" s="26"/>
      <c r="K64" s="26">
        <v>0</v>
      </c>
      <c r="L64" s="26"/>
      <c r="M64" s="26">
        <f>+G64+I64+K64</f>
        <v>0</v>
      </c>
      <c r="N64" s="49">
        <f>+F64+M64</f>
        <v>0</v>
      </c>
      <c r="O64" s="28"/>
      <c r="P64" s="29"/>
      <c r="Q64" s="30"/>
      <c r="R64" s="28"/>
    </row>
    <row r="65" spans="1:18" ht="15" x14ac:dyDescent="0.2">
      <c r="A65" s="193"/>
      <c r="B65" s="39" t="s">
        <v>279</v>
      </c>
      <c r="C65" s="26">
        <v>0</v>
      </c>
      <c r="D65" s="26">
        <v>0</v>
      </c>
      <c r="E65" s="26">
        <v>0</v>
      </c>
      <c r="F65" s="46">
        <f>+C65+D65+E65</f>
        <v>0</v>
      </c>
      <c r="G65" s="26">
        <v>0</v>
      </c>
      <c r="H65" s="26"/>
      <c r="I65" s="26">
        <v>0</v>
      </c>
      <c r="J65" s="26"/>
      <c r="K65" s="26">
        <v>0</v>
      </c>
      <c r="L65" s="26"/>
      <c r="M65" s="26">
        <f>+G65+I65+K65</f>
        <v>0</v>
      </c>
      <c r="N65" s="49">
        <f>+F65+M65</f>
        <v>0</v>
      </c>
      <c r="O65" s="28"/>
      <c r="P65" s="29"/>
      <c r="Q65" s="30"/>
      <c r="R65" s="28"/>
    </row>
    <row r="66" spans="1:18" ht="30" x14ac:dyDescent="0.2">
      <c r="A66" s="193"/>
      <c r="B66" s="39" t="s">
        <v>280</v>
      </c>
      <c r="C66" s="26">
        <v>0</v>
      </c>
      <c r="D66" s="26">
        <v>0</v>
      </c>
      <c r="E66" s="26">
        <v>0</v>
      </c>
      <c r="F66" s="46">
        <f>+C66+D66+E66</f>
        <v>0</v>
      </c>
      <c r="G66" s="26">
        <v>0</v>
      </c>
      <c r="H66" s="26"/>
      <c r="I66" s="26">
        <v>0</v>
      </c>
      <c r="J66" s="26"/>
      <c r="K66" s="26">
        <v>0</v>
      </c>
      <c r="L66" s="26"/>
      <c r="M66" s="26">
        <f>+G66+I66+K66</f>
        <v>0</v>
      </c>
      <c r="N66" s="49">
        <f>+F66+M66</f>
        <v>0</v>
      </c>
      <c r="O66" s="28"/>
      <c r="P66" s="29"/>
      <c r="Q66" s="30"/>
      <c r="R66" s="28"/>
    </row>
    <row r="67" spans="1:18" ht="30" x14ac:dyDescent="0.2">
      <c r="A67" s="193"/>
      <c r="B67" s="39" t="s">
        <v>281</v>
      </c>
      <c r="C67" s="47">
        <v>570000000</v>
      </c>
      <c r="D67" s="26">
        <v>0</v>
      </c>
      <c r="E67" s="26">
        <v>0</v>
      </c>
      <c r="F67" s="46">
        <f t="shared" ref="F67:F75" si="6">+C67+D67+E67</f>
        <v>570000000</v>
      </c>
      <c r="G67" s="26">
        <v>0</v>
      </c>
      <c r="H67" s="26"/>
      <c r="I67" s="26">
        <v>0</v>
      </c>
      <c r="J67" s="26"/>
      <c r="K67" s="26">
        <v>0</v>
      </c>
      <c r="L67" s="26"/>
      <c r="M67" s="26">
        <f t="shared" ref="M67:M75" si="7">+G67+I67+K67</f>
        <v>0</v>
      </c>
      <c r="N67" s="49">
        <f t="shared" ref="N67:N75" si="8">+F67+M67</f>
        <v>570000000</v>
      </c>
      <c r="O67" s="28"/>
      <c r="P67" s="29"/>
      <c r="Q67" s="30"/>
      <c r="R67" s="28"/>
    </row>
    <row r="68" spans="1:18" ht="42.75" x14ac:dyDescent="0.2">
      <c r="A68" s="193"/>
      <c r="B68" s="39" t="s">
        <v>293</v>
      </c>
      <c r="C68" s="26">
        <v>0</v>
      </c>
      <c r="D68" s="26">
        <v>0</v>
      </c>
      <c r="E68" s="26">
        <v>0</v>
      </c>
      <c r="F68" s="46">
        <f t="shared" si="6"/>
        <v>0</v>
      </c>
      <c r="G68" s="26">
        <v>0</v>
      </c>
      <c r="H68" s="26"/>
      <c r="I68" s="26">
        <v>0</v>
      </c>
      <c r="J68" s="26"/>
      <c r="K68" s="26">
        <v>0</v>
      </c>
      <c r="L68" s="26"/>
      <c r="M68" s="26">
        <f t="shared" si="7"/>
        <v>0</v>
      </c>
      <c r="N68" s="49">
        <f t="shared" si="8"/>
        <v>0</v>
      </c>
      <c r="O68" s="28"/>
      <c r="P68" s="29" t="s">
        <v>302</v>
      </c>
      <c r="Q68" s="51">
        <v>1</v>
      </c>
      <c r="R68" s="28"/>
    </row>
    <row r="69" spans="1:18" ht="42.75" x14ac:dyDescent="0.2">
      <c r="A69" s="193"/>
      <c r="B69" s="39" t="s">
        <v>294</v>
      </c>
      <c r="C69" s="26">
        <v>0</v>
      </c>
      <c r="D69" s="26">
        <v>0</v>
      </c>
      <c r="E69" s="26">
        <v>0</v>
      </c>
      <c r="F69" s="46">
        <f t="shared" si="6"/>
        <v>0</v>
      </c>
      <c r="G69" s="26">
        <v>0</v>
      </c>
      <c r="H69" s="26"/>
      <c r="I69" s="26">
        <v>0</v>
      </c>
      <c r="J69" s="26"/>
      <c r="K69" s="26">
        <v>0</v>
      </c>
      <c r="L69" s="26"/>
      <c r="M69" s="26">
        <f t="shared" si="7"/>
        <v>0</v>
      </c>
      <c r="N69" s="49">
        <f t="shared" si="8"/>
        <v>0</v>
      </c>
      <c r="O69" s="28"/>
      <c r="P69" s="29" t="s">
        <v>303</v>
      </c>
      <c r="Q69" s="51">
        <v>1</v>
      </c>
      <c r="R69" s="28"/>
    </row>
    <row r="70" spans="1:18" ht="30" x14ac:dyDescent="0.2">
      <c r="A70" s="68" t="s">
        <v>296</v>
      </c>
      <c r="B70" s="59" t="s">
        <v>295</v>
      </c>
      <c r="C70" s="26">
        <v>0</v>
      </c>
      <c r="D70" s="47">
        <v>0</v>
      </c>
      <c r="E70" s="26">
        <v>0</v>
      </c>
      <c r="F70" s="46">
        <f t="shared" si="6"/>
        <v>0</v>
      </c>
      <c r="G70" s="26">
        <v>0</v>
      </c>
      <c r="H70" s="26"/>
      <c r="I70" s="26">
        <v>0</v>
      </c>
      <c r="J70" s="26"/>
      <c r="K70" s="26">
        <v>0</v>
      </c>
      <c r="L70" s="26"/>
      <c r="M70" s="26">
        <f t="shared" si="7"/>
        <v>0</v>
      </c>
      <c r="N70" s="49">
        <f t="shared" si="8"/>
        <v>0</v>
      </c>
      <c r="O70" s="28"/>
      <c r="P70" s="29"/>
      <c r="Q70" s="30"/>
      <c r="R70" s="28"/>
    </row>
    <row r="71" spans="1:18" ht="42.75" x14ac:dyDescent="0.2">
      <c r="A71" s="194" t="s">
        <v>305</v>
      </c>
      <c r="B71" s="39" t="s">
        <v>297</v>
      </c>
      <c r="C71" s="26">
        <v>0</v>
      </c>
      <c r="D71" s="26">
        <v>0</v>
      </c>
      <c r="E71" s="26">
        <v>0</v>
      </c>
      <c r="F71" s="46">
        <f t="shared" si="6"/>
        <v>0</v>
      </c>
      <c r="G71" s="26">
        <v>0</v>
      </c>
      <c r="H71" s="26"/>
      <c r="I71" s="26">
        <v>0</v>
      </c>
      <c r="J71" s="26"/>
      <c r="K71" s="26">
        <v>0</v>
      </c>
      <c r="L71" s="26"/>
      <c r="M71" s="26">
        <f t="shared" si="7"/>
        <v>0</v>
      </c>
      <c r="N71" s="49">
        <f t="shared" si="8"/>
        <v>0</v>
      </c>
      <c r="O71" s="28"/>
      <c r="P71" s="29" t="s">
        <v>304</v>
      </c>
      <c r="Q71" s="51">
        <v>1</v>
      </c>
      <c r="R71" s="28"/>
    </row>
    <row r="72" spans="1:18" ht="30" x14ac:dyDescent="0.2">
      <c r="A72" s="194"/>
      <c r="B72" s="39" t="s">
        <v>298</v>
      </c>
      <c r="C72" s="26">
        <v>0</v>
      </c>
      <c r="D72" s="47">
        <v>30000000</v>
      </c>
      <c r="E72" s="26">
        <v>0</v>
      </c>
      <c r="F72" s="46">
        <f>+C72+D72+E72</f>
        <v>30000000</v>
      </c>
      <c r="G72" s="26">
        <v>0</v>
      </c>
      <c r="H72" s="26"/>
      <c r="I72" s="26">
        <v>0</v>
      </c>
      <c r="J72" s="26"/>
      <c r="K72" s="26">
        <v>0</v>
      </c>
      <c r="L72" s="26"/>
      <c r="M72" s="26">
        <f>+G72+I72+K72</f>
        <v>0</v>
      </c>
      <c r="N72" s="49">
        <f>+F72+M72</f>
        <v>30000000</v>
      </c>
      <c r="O72" s="28"/>
      <c r="P72" s="29"/>
      <c r="Q72" s="30"/>
      <c r="R72" s="28"/>
    </row>
    <row r="73" spans="1:18" ht="30" x14ac:dyDescent="0.2">
      <c r="A73" s="194"/>
      <c r="B73" s="39" t="s">
        <v>299</v>
      </c>
      <c r="C73" s="26">
        <v>0</v>
      </c>
      <c r="D73" s="47">
        <v>30000000</v>
      </c>
      <c r="E73" s="26">
        <v>0</v>
      </c>
      <c r="F73" s="46">
        <f>+C73+D73+E73</f>
        <v>30000000</v>
      </c>
      <c r="G73" s="26">
        <v>0</v>
      </c>
      <c r="H73" s="26"/>
      <c r="I73" s="26">
        <v>0</v>
      </c>
      <c r="J73" s="26"/>
      <c r="K73" s="26">
        <v>0</v>
      </c>
      <c r="L73" s="26"/>
      <c r="M73" s="26">
        <f>+G73+I73+K73</f>
        <v>0</v>
      </c>
      <c r="N73" s="49">
        <f>+F73+M73</f>
        <v>30000000</v>
      </c>
      <c r="O73" s="28"/>
      <c r="P73" s="29"/>
      <c r="Q73" s="30"/>
      <c r="R73" s="28"/>
    </row>
    <row r="74" spans="1:18" ht="15" x14ac:dyDescent="0.2">
      <c r="A74" s="194"/>
      <c r="B74" s="39" t="s">
        <v>300</v>
      </c>
      <c r="C74" s="26">
        <v>0</v>
      </c>
      <c r="D74" s="26">
        <v>0</v>
      </c>
      <c r="E74" s="26">
        <v>0</v>
      </c>
      <c r="F74" s="46">
        <f>+C74+D74+E74</f>
        <v>0</v>
      </c>
      <c r="G74" s="26">
        <v>0</v>
      </c>
      <c r="H74" s="26"/>
      <c r="I74" s="26">
        <v>0</v>
      </c>
      <c r="J74" s="26"/>
      <c r="K74" s="26">
        <v>0</v>
      </c>
      <c r="L74" s="26"/>
      <c r="M74" s="26">
        <f>+G74+I74+K74</f>
        <v>0</v>
      </c>
      <c r="N74" s="49">
        <f>+F74+M74</f>
        <v>0</v>
      </c>
      <c r="O74" s="28"/>
      <c r="P74" s="29"/>
      <c r="Q74" s="30"/>
      <c r="R74" s="28"/>
    </row>
    <row r="75" spans="1:18" ht="15" x14ac:dyDescent="0.2">
      <c r="A75" s="194"/>
      <c r="B75" s="39" t="s">
        <v>301</v>
      </c>
      <c r="C75" s="26">
        <v>0</v>
      </c>
      <c r="D75" s="47">
        <v>10000000</v>
      </c>
      <c r="E75" s="26">
        <v>0</v>
      </c>
      <c r="F75" s="46">
        <f t="shared" si="6"/>
        <v>10000000</v>
      </c>
      <c r="G75" s="26">
        <v>0</v>
      </c>
      <c r="H75" s="26"/>
      <c r="I75" s="26">
        <v>0</v>
      </c>
      <c r="J75" s="26"/>
      <c r="K75" s="26">
        <v>0</v>
      </c>
      <c r="L75" s="26"/>
      <c r="M75" s="26">
        <f t="shared" si="7"/>
        <v>0</v>
      </c>
      <c r="N75" s="49">
        <f t="shared" si="8"/>
        <v>10000000</v>
      </c>
      <c r="O75" s="28"/>
      <c r="P75" s="29"/>
      <c r="Q75" s="30"/>
      <c r="R75" s="28"/>
    </row>
    <row r="76" spans="1:18" ht="45" x14ac:dyDescent="0.2">
      <c r="A76" s="195" t="s">
        <v>306</v>
      </c>
      <c r="B76" s="39" t="s">
        <v>257</v>
      </c>
      <c r="C76" s="26">
        <v>0</v>
      </c>
      <c r="D76" s="26">
        <v>0</v>
      </c>
      <c r="E76" s="26">
        <v>0</v>
      </c>
      <c r="F76" s="46">
        <f>+C76+D76+E76</f>
        <v>0</v>
      </c>
      <c r="G76" s="26">
        <v>0</v>
      </c>
      <c r="H76" s="26"/>
      <c r="I76" s="26">
        <v>0</v>
      </c>
      <c r="J76" s="26"/>
      <c r="K76" s="26">
        <v>0</v>
      </c>
      <c r="L76" s="26"/>
      <c r="M76" s="26">
        <f>+G76+I76+K76</f>
        <v>0</v>
      </c>
      <c r="N76" s="49">
        <f>+F76+M76</f>
        <v>0</v>
      </c>
      <c r="O76" s="28"/>
      <c r="P76" s="29"/>
      <c r="Q76" s="30"/>
      <c r="R76" s="28"/>
    </row>
    <row r="77" spans="1:18" ht="60" x14ac:dyDescent="0.2">
      <c r="A77" s="195"/>
      <c r="B77" s="39" t="s">
        <v>258</v>
      </c>
      <c r="C77" s="26">
        <v>0</v>
      </c>
      <c r="D77" s="26">
        <v>0</v>
      </c>
      <c r="E77" s="26">
        <v>0</v>
      </c>
      <c r="F77" s="46">
        <f>+C77+D77+E77</f>
        <v>0</v>
      </c>
      <c r="G77" s="26">
        <v>0</v>
      </c>
      <c r="H77" s="26"/>
      <c r="I77" s="26">
        <v>0</v>
      </c>
      <c r="J77" s="26"/>
      <c r="K77" s="26">
        <v>0</v>
      </c>
      <c r="L77" s="26"/>
      <c r="M77" s="26">
        <f>+G77+I77+K77</f>
        <v>0</v>
      </c>
      <c r="N77" s="49">
        <f>+F77+M77</f>
        <v>0</v>
      </c>
      <c r="O77" s="28"/>
      <c r="P77" s="29"/>
      <c r="Q77" s="30"/>
      <c r="R77" s="28"/>
    </row>
    <row r="78" spans="1:18" ht="15.75" x14ac:dyDescent="0.2">
      <c r="B78" s="31" t="s">
        <v>6</v>
      </c>
      <c r="C78" s="32">
        <f>SUM(C62:C77)</f>
        <v>570000000</v>
      </c>
      <c r="D78" s="32">
        <f>SUM(D62:D77)</f>
        <v>70000000</v>
      </c>
      <c r="E78" s="32">
        <f>SUM(E62:E77)</f>
        <v>0</v>
      </c>
      <c r="F78" s="32">
        <f>SUM(F62:F77)</f>
        <v>640000000</v>
      </c>
      <c r="G78" s="32">
        <f>SUM(G62:G77)</f>
        <v>0</v>
      </c>
      <c r="I78" s="32">
        <f>SUM(I62:I77)</f>
        <v>0</v>
      </c>
      <c r="K78" s="32">
        <f>SUM(K62:K77)</f>
        <v>0</v>
      </c>
      <c r="M78" s="50">
        <f>SUM(M62:M77)</f>
        <v>0</v>
      </c>
      <c r="N78" s="50">
        <f>SUM(N62:N77)</f>
        <v>640000000</v>
      </c>
      <c r="O78" s="33"/>
      <c r="Q78" s="48"/>
      <c r="R78" s="33"/>
    </row>
    <row r="80" spans="1:18" ht="15.75" x14ac:dyDescent="0.2">
      <c r="B80" s="31" t="s">
        <v>12</v>
      </c>
      <c r="C80" s="34">
        <f>F78</f>
        <v>640000000</v>
      </c>
      <c r="D80" s="40"/>
    </row>
    <row r="81" spans="1:18" ht="15.75" x14ac:dyDescent="0.2">
      <c r="B81" s="31" t="s">
        <v>7</v>
      </c>
      <c r="C81" s="34">
        <f>+M78</f>
        <v>0</v>
      </c>
      <c r="D81" s="40"/>
    </row>
    <row r="82" spans="1:18" ht="15.75" x14ac:dyDescent="0.25">
      <c r="B82" s="31" t="s">
        <v>3</v>
      </c>
      <c r="C82" s="36">
        <f>+C80+C81</f>
        <v>640000000</v>
      </c>
      <c r="D82" s="41"/>
    </row>
    <row r="84" spans="1:18" x14ac:dyDescent="0.2">
      <c r="A84" s="43"/>
      <c r="B84" s="43"/>
      <c r="C84" s="43"/>
      <c r="D84" s="43"/>
      <c r="E84" s="43"/>
      <c r="F84" s="43"/>
      <c r="G84" s="43"/>
      <c r="H84" s="43"/>
      <c r="I84" s="43"/>
      <c r="J84" s="43"/>
      <c r="K84" s="43"/>
      <c r="L84" s="43"/>
      <c r="M84" s="43"/>
      <c r="N84" s="43"/>
      <c r="O84" s="44"/>
      <c r="P84" s="43"/>
      <c r="Q84" s="43"/>
    </row>
    <row r="86" spans="1:18" ht="29.25" customHeight="1" x14ac:dyDescent="0.2">
      <c r="B86" s="61" t="s">
        <v>259</v>
      </c>
      <c r="C86" s="169" t="s">
        <v>260</v>
      </c>
      <c r="D86" s="169"/>
      <c r="E86" s="169"/>
      <c r="F86" s="169"/>
      <c r="G86" s="169"/>
      <c r="H86" s="169"/>
      <c r="I86" s="169"/>
      <c r="J86" s="169"/>
      <c r="K86" s="169"/>
      <c r="L86" s="169"/>
      <c r="M86" s="169"/>
      <c r="N86" s="169"/>
      <c r="O86" s="17"/>
      <c r="R86" s="17"/>
    </row>
    <row r="87" spans="1:18" ht="15" customHeight="1" x14ac:dyDescent="0.2">
      <c r="B87" s="21"/>
      <c r="C87" s="22"/>
      <c r="D87" s="22"/>
      <c r="E87" s="22"/>
      <c r="F87" s="22"/>
      <c r="G87" s="22"/>
      <c r="H87" s="22"/>
      <c r="I87" s="22"/>
      <c r="J87" s="22"/>
      <c r="K87" s="22"/>
      <c r="L87" s="22"/>
      <c r="M87" s="22"/>
      <c r="N87" s="22"/>
      <c r="O87" s="22"/>
      <c r="R87" s="22"/>
    </row>
    <row r="88" spans="1:18" ht="16.5" customHeight="1" x14ac:dyDescent="0.2">
      <c r="B88" s="170" t="s">
        <v>0</v>
      </c>
      <c r="C88" s="171" t="s">
        <v>13</v>
      </c>
      <c r="D88" s="172"/>
      <c r="E88" s="172"/>
      <c r="F88" s="173"/>
      <c r="G88" s="171" t="s">
        <v>2</v>
      </c>
      <c r="H88" s="172"/>
      <c r="I88" s="172"/>
      <c r="J88" s="172"/>
      <c r="K88" s="172"/>
      <c r="L88" s="172"/>
      <c r="M88" s="173"/>
      <c r="N88" s="174" t="s">
        <v>3</v>
      </c>
      <c r="O88" s="24"/>
      <c r="P88" s="168" t="s">
        <v>11</v>
      </c>
      <c r="Q88" s="168"/>
      <c r="R88" s="24"/>
    </row>
    <row r="89" spans="1:18" ht="31.5" customHeight="1" x14ac:dyDescent="0.2">
      <c r="B89" s="170"/>
      <c r="C89" s="38" t="s">
        <v>9</v>
      </c>
      <c r="D89" s="38" t="s">
        <v>10</v>
      </c>
      <c r="E89" s="38" t="s">
        <v>1</v>
      </c>
      <c r="F89" s="38" t="s">
        <v>16</v>
      </c>
      <c r="G89" s="38" t="s">
        <v>14</v>
      </c>
      <c r="H89" s="42" t="s">
        <v>15</v>
      </c>
      <c r="I89" s="38" t="s">
        <v>18</v>
      </c>
      <c r="J89" s="42" t="s">
        <v>17</v>
      </c>
      <c r="K89" s="38" t="s">
        <v>19</v>
      </c>
      <c r="L89" s="42" t="s">
        <v>20</v>
      </c>
      <c r="M89" s="38" t="s">
        <v>4</v>
      </c>
      <c r="N89" s="174"/>
      <c r="O89" s="24"/>
      <c r="P89" s="60" t="s">
        <v>26</v>
      </c>
      <c r="Q89" s="60" t="s">
        <v>5</v>
      </c>
      <c r="R89" s="24"/>
    </row>
    <row r="90" spans="1:18" ht="47.25" customHeight="1" x14ac:dyDescent="0.2">
      <c r="B90" s="39" t="s">
        <v>282</v>
      </c>
      <c r="C90" s="26">
        <v>0</v>
      </c>
      <c r="D90" s="26">
        <v>0</v>
      </c>
      <c r="E90" s="26">
        <v>0</v>
      </c>
      <c r="F90" s="46">
        <f>+C90+D90+E90</f>
        <v>0</v>
      </c>
      <c r="G90" s="26">
        <v>0</v>
      </c>
      <c r="H90" s="26"/>
      <c r="I90" s="26">
        <v>0</v>
      </c>
      <c r="J90" s="26"/>
      <c r="K90" s="26">
        <v>0</v>
      </c>
      <c r="L90" s="26"/>
      <c r="M90" s="26">
        <f>+G90+I90+K90</f>
        <v>0</v>
      </c>
      <c r="N90" s="49">
        <f>+F90+M90</f>
        <v>0</v>
      </c>
      <c r="O90" s="28"/>
      <c r="P90" s="29" t="s">
        <v>283</v>
      </c>
      <c r="Q90" s="51">
        <v>0.5</v>
      </c>
      <c r="R90" s="28"/>
    </row>
    <row r="91" spans="1:18" ht="30" x14ac:dyDescent="0.2">
      <c r="B91" s="39" t="s">
        <v>284</v>
      </c>
      <c r="C91" s="26">
        <v>0</v>
      </c>
      <c r="D91" s="47">
        <v>25000000</v>
      </c>
      <c r="E91" s="26">
        <v>0</v>
      </c>
      <c r="F91" s="46">
        <f t="shared" ref="F91:F98" si="9">+C91+D91+E91</f>
        <v>25000000</v>
      </c>
      <c r="G91" s="26">
        <v>0</v>
      </c>
      <c r="H91" s="26"/>
      <c r="I91" s="26">
        <v>0</v>
      </c>
      <c r="J91" s="26"/>
      <c r="K91" s="26">
        <v>0</v>
      </c>
      <c r="L91" s="26"/>
      <c r="M91" s="26">
        <f t="shared" ref="M91:M98" si="10">+G91+I91+K91</f>
        <v>0</v>
      </c>
      <c r="N91" s="49">
        <f t="shared" ref="N91:N98" si="11">+F91+M91</f>
        <v>25000000</v>
      </c>
      <c r="O91" s="28"/>
      <c r="P91" s="29"/>
      <c r="Q91" s="30"/>
      <c r="R91" s="28"/>
    </row>
    <row r="92" spans="1:18" ht="15" x14ac:dyDescent="0.2">
      <c r="B92" s="39" t="s">
        <v>285</v>
      </c>
      <c r="C92" s="26">
        <v>0</v>
      </c>
      <c r="D92" s="26">
        <v>0</v>
      </c>
      <c r="E92" s="26">
        <v>0</v>
      </c>
      <c r="F92" s="46">
        <f t="shared" si="9"/>
        <v>0</v>
      </c>
      <c r="G92" s="26">
        <v>0</v>
      </c>
      <c r="H92" s="26"/>
      <c r="I92" s="26">
        <v>0</v>
      </c>
      <c r="J92" s="26"/>
      <c r="K92" s="26">
        <v>0</v>
      </c>
      <c r="L92" s="26"/>
      <c r="M92" s="26">
        <f t="shared" si="10"/>
        <v>0</v>
      </c>
      <c r="N92" s="49">
        <f t="shared" si="11"/>
        <v>0</v>
      </c>
      <c r="O92" s="28"/>
      <c r="P92" s="29"/>
      <c r="Q92" s="30"/>
      <c r="R92" s="28"/>
    </row>
    <row r="93" spans="1:18" ht="15" x14ac:dyDescent="0.2">
      <c r="B93" s="39" t="s">
        <v>286</v>
      </c>
      <c r="C93" s="26">
        <v>0</v>
      </c>
      <c r="D93" s="26">
        <v>0</v>
      </c>
      <c r="E93" s="26">
        <v>0</v>
      </c>
      <c r="F93" s="46">
        <f t="shared" si="9"/>
        <v>0</v>
      </c>
      <c r="G93" s="26">
        <v>0</v>
      </c>
      <c r="H93" s="26"/>
      <c r="I93" s="26">
        <v>0</v>
      </c>
      <c r="J93" s="26"/>
      <c r="K93" s="26">
        <v>0</v>
      </c>
      <c r="L93" s="26"/>
      <c r="M93" s="26">
        <f t="shared" si="10"/>
        <v>0</v>
      </c>
      <c r="N93" s="49">
        <f t="shared" si="11"/>
        <v>0</v>
      </c>
      <c r="O93" s="28"/>
      <c r="P93" s="29"/>
      <c r="Q93" s="30"/>
      <c r="R93" s="28"/>
    </row>
    <row r="94" spans="1:18" ht="15" x14ac:dyDescent="0.2">
      <c r="B94" s="39" t="s">
        <v>287</v>
      </c>
      <c r="C94" s="26">
        <v>0</v>
      </c>
      <c r="D94" s="47">
        <v>12000000</v>
      </c>
      <c r="E94" s="26">
        <v>0</v>
      </c>
      <c r="F94" s="46">
        <f t="shared" si="9"/>
        <v>12000000</v>
      </c>
      <c r="G94" s="26">
        <v>0</v>
      </c>
      <c r="H94" s="26"/>
      <c r="I94" s="26">
        <v>0</v>
      </c>
      <c r="J94" s="26"/>
      <c r="K94" s="26">
        <v>0</v>
      </c>
      <c r="L94" s="26"/>
      <c r="M94" s="26">
        <f t="shared" si="10"/>
        <v>0</v>
      </c>
      <c r="N94" s="49">
        <f t="shared" si="11"/>
        <v>12000000</v>
      </c>
      <c r="O94" s="28"/>
      <c r="P94" s="29"/>
      <c r="Q94" s="30"/>
      <c r="R94" s="28"/>
    </row>
    <row r="95" spans="1:18" ht="57" x14ac:dyDescent="0.2">
      <c r="B95" s="39" t="s">
        <v>288</v>
      </c>
      <c r="C95" s="26">
        <v>0</v>
      </c>
      <c r="D95" s="47">
        <v>570000000</v>
      </c>
      <c r="E95" s="26">
        <v>0</v>
      </c>
      <c r="F95" s="46">
        <f t="shared" si="9"/>
        <v>570000000</v>
      </c>
      <c r="G95" s="26">
        <v>0</v>
      </c>
      <c r="H95" s="26"/>
      <c r="I95" s="26">
        <v>0</v>
      </c>
      <c r="J95" s="26"/>
      <c r="K95" s="26">
        <v>0</v>
      </c>
      <c r="L95" s="26"/>
      <c r="M95" s="26">
        <f t="shared" si="10"/>
        <v>0</v>
      </c>
      <c r="N95" s="49">
        <f t="shared" si="11"/>
        <v>570000000</v>
      </c>
      <c r="O95" s="28"/>
      <c r="P95" s="29" t="s">
        <v>289</v>
      </c>
      <c r="Q95" s="51">
        <v>1</v>
      </c>
      <c r="R95" s="28"/>
    </row>
    <row r="96" spans="1:18" ht="28.5" x14ac:dyDescent="0.2">
      <c r="B96" s="39" t="s">
        <v>290</v>
      </c>
      <c r="C96" s="26">
        <v>0</v>
      </c>
      <c r="D96" s="26">
        <v>0</v>
      </c>
      <c r="E96" s="26">
        <v>0</v>
      </c>
      <c r="F96" s="46">
        <f t="shared" si="9"/>
        <v>0</v>
      </c>
      <c r="G96" s="26">
        <v>0</v>
      </c>
      <c r="H96" s="26"/>
      <c r="I96" s="26">
        <v>0</v>
      </c>
      <c r="J96" s="26"/>
      <c r="K96" s="26">
        <v>0</v>
      </c>
      <c r="L96" s="26"/>
      <c r="M96" s="26">
        <f t="shared" si="10"/>
        <v>0</v>
      </c>
      <c r="N96" s="49">
        <f t="shared" si="11"/>
        <v>0</v>
      </c>
      <c r="O96" s="28"/>
      <c r="P96" s="29" t="s">
        <v>291</v>
      </c>
      <c r="Q96" s="51">
        <v>1</v>
      </c>
      <c r="R96" s="28"/>
    </row>
    <row r="97" spans="1:18" ht="42.75" x14ac:dyDescent="0.2">
      <c r="B97" s="39" t="s">
        <v>238</v>
      </c>
      <c r="C97" s="26">
        <v>0</v>
      </c>
      <c r="D97" s="26">
        <v>0</v>
      </c>
      <c r="E97" s="26">
        <v>0</v>
      </c>
      <c r="F97" s="46">
        <f t="shared" si="9"/>
        <v>0</v>
      </c>
      <c r="G97" s="26">
        <v>0</v>
      </c>
      <c r="H97" s="26"/>
      <c r="I97" s="26">
        <v>0</v>
      </c>
      <c r="J97" s="26"/>
      <c r="K97" s="26">
        <v>0</v>
      </c>
      <c r="L97" s="26"/>
      <c r="M97" s="26">
        <f t="shared" si="10"/>
        <v>0</v>
      </c>
      <c r="N97" s="49">
        <f t="shared" si="11"/>
        <v>0</v>
      </c>
      <c r="O97" s="28"/>
      <c r="P97" s="29" t="s">
        <v>239</v>
      </c>
      <c r="Q97" s="51">
        <v>1</v>
      </c>
      <c r="R97" s="28"/>
    </row>
    <row r="98" spans="1:18" ht="42.75" x14ac:dyDescent="0.2">
      <c r="B98" s="39" t="s">
        <v>241</v>
      </c>
      <c r="C98" s="26">
        <v>0</v>
      </c>
      <c r="D98" s="26">
        <v>0</v>
      </c>
      <c r="E98" s="26">
        <v>0</v>
      </c>
      <c r="F98" s="46">
        <f t="shared" si="9"/>
        <v>0</v>
      </c>
      <c r="G98" s="26">
        <v>0</v>
      </c>
      <c r="H98" s="26"/>
      <c r="I98" s="26">
        <v>0</v>
      </c>
      <c r="J98" s="26"/>
      <c r="K98" s="26">
        <v>0</v>
      </c>
      <c r="L98" s="26"/>
      <c r="M98" s="26">
        <f t="shared" si="10"/>
        <v>0</v>
      </c>
      <c r="N98" s="49">
        <f t="shared" si="11"/>
        <v>0</v>
      </c>
      <c r="O98" s="28"/>
      <c r="P98" s="29" t="s">
        <v>242</v>
      </c>
      <c r="Q98" s="51">
        <v>0.78</v>
      </c>
      <c r="R98" s="28"/>
    </row>
    <row r="99" spans="1:18" ht="15.75" x14ac:dyDescent="0.2">
      <c r="B99" s="31" t="s">
        <v>6</v>
      </c>
      <c r="C99" s="32">
        <f>SUM(C90:C98)</f>
        <v>0</v>
      </c>
      <c r="D99" s="32">
        <f>SUM(D90:D98)</f>
        <v>607000000</v>
      </c>
      <c r="E99" s="32">
        <f>SUM(E90:E98)</f>
        <v>0</v>
      </c>
      <c r="F99" s="32">
        <f>SUM(F90:F98)</f>
        <v>607000000</v>
      </c>
      <c r="G99" s="32">
        <f>SUM(G90:G98)</f>
        <v>0</v>
      </c>
      <c r="I99" s="32">
        <f>SUM(I90:I98)</f>
        <v>0</v>
      </c>
      <c r="K99" s="32">
        <f>SUM(K90:K98)</f>
        <v>0</v>
      </c>
      <c r="M99" s="50">
        <f>SUM(M90:M98)</f>
        <v>0</v>
      </c>
      <c r="N99" s="50">
        <f>SUM(N90:N98)</f>
        <v>607000000</v>
      </c>
      <c r="O99" s="33"/>
      <c r="Q99" s="48"/>
      <c r="R99" s="33"/>
    </row>
    <row r="101" spans="1:18" ht="15.75" x14ac:dyDescent="0.2">
      <c r="B101" s="31" t="s">
        <v>12</v>
      </c>
      <c r="C101" s="34">
        <f>F99</f>
        <v>607000000</v>
      </c>
      <c r="D101" s="40"/>
    </row>
    <row r="102" spans="1:18" ht="15.75" x14ac:dyDescent="0.2">
      <c r="B102" s="31" t="s">
        <v>7</v>
      </c>
      <c r="C102" s="34">
        <f>+M99</f>
        <v>0</v>
      </c>
      <c r="D102" s="40"/>
    </row>
    <row r="103" spans="1:18" ht="15.75" x14ac:dyDescent="0.25">
      <c r="B103" s="31" t="s">
        <v>3</v>
      </c>
      <c r="C103" s="36">
        <f>+C101+C102</f>
        <v>607000000</v>
      </c>
      <c r="D103" s="41"/>
    </row>
    <row r="105" spans="1:18" x14ac:dyDescent="0.2">
      <c r="A105" s="43"/>
      <c r="B105" s="43"/>
      <c r="C105" s="43"/>
      <c r="D105" s="43"/>
      <c r="E105" s="43"/>
      <c r="F105" s="43"/>
      <c r="G105" s="43"/>
      <c r="H105" s="43"/>
      <c r="I105" s="43"/>
      <c r="J105" s="43"/>
      <c r="K105" s="43"/>
      <c r="L105" s="43"/>
      <c r="M105" s="43"/>
      <c r="N105" s="43"/>
      <c r="O105" s="44"/>
      <c r="P105" s="43"/>
      <c r="Q105" s="43"/>
    </row>
    <row r="107" spans="1:18" ht="29.25" customHeight="1" x14ac:dyDescent="0.2">
      <c r="B107" s="61" t="s">
        <v>261</v>
      </c>
      <c r="C107" s="169" t="s">
        <v>307</v>
      </c>
      <c r="D107" s="169"/>
      <c r="E107" s="169"/>
      <c r="F107" s="169"/>
      <c r="G107" s="169"/>
      <c r="H107" s="169"/>
      <c r="I107" s="169"/>
      <c r="J107" s="169"/>
      <c r="K107" s="169"/>
      <c r="L107" s="169"/>
      <c r="M107" s="169"/>
      <c r="N107" s="169"/>
      <c r="O107" s="17"/>
      <c r="R107" s="17"/>
    </row>
    <row r="108" spans="1:18" ht="15" customHeight="1" x14ac:dyDescent="0.2">
      <c r="B108" s="21"/>
      <c r="C108" s="22"/>
      <c r="D108" s="22"/>
      <c r="E108" s="22"/>
      <c r="F108" s="22"/>
      <c r="G108" s="22"/>
      <c r="H108" s="22"/>
      <c r="I108" s="22"/>
      <c r="J108" s="22"/>
      <c r="K108" s="22"/>
      <c r="L108" s="22"/>
      <c r="M108" s="22"/>
      <c r="N108" s="22"/>
      <c r="O108" s="22"/>
      <c r="R108" s="22"/>
    </row>
    <row r="109" spans="1:18" ht="16.5" customHeight="1" x14ac:dyDescent="0.2">
      <c r="B109" s="170" t="s">
        <v>0</v>
      </c>
      <c r="C109" s="171" t="s">
        <v>13</v>
      </c>
      <c r="D109" s="172"/>
      <c r="E109" s="172"/>
      <c r="F109" s="173"/>
      <c r="G109" s="171" t="s">
        <v>2</v>
      </c>
      <c r="H109" s="172"/>
      <c r="I109" s="172"/>
      <c r="J109" s="172"/>
      <c r="K109" s="172"/>
      <c r="L109" s="172"/>
      <c r="M109" s="173"/>
      <c r="N109" s="174" t="s">
        <v>3</v>
      </c>
      <c r="O109" s="24"/>
      <c r="P109" s="168" t="s">
        <v>11</v>
      </c>
      <c r="Q109" s="168"/>
      <c r="R109" s="24"/>
    </row>
    <row r="110" spans="1:18" ht="31.5" customHeight="1" x14ac:dyDescent="0.2">
      <c r="B110" s="170"/>
      <c r="C110" s="38" t="s">
        <v>9</v>
      </c>
      <c r="D110" s="38" t="s">
        <v>10</v>
      </c>
      <c r="E110" s="38" t="s">
        <v>1</v>
      </c>
      <c r="F110" s="38" t="s">
        <v>16</v>
      </c>
      <c r="G110" s="38" t="s">
        <v>14</v>
      </c>
      <c r="H110" s="42" t="s">
        <v>15</v>
      </c>
      <c r="I110" s="38" t="s">
        <v>18</v>
      </c>
      <c r="J110" s="42" t="s">
        <v>17</v>
      </c>
      <c r="K110" s="38" t="s">
        <v>19</v>
      </c>
      <c r="L110" s="42" t="s">
        <v>20</v>
      </c>
      <c r="M110" s="38" t="s">
        <v>4</v>
      </c>
      <c r="N110" s="174"/>
      <c r="O110" s="24"/>
      <c r="P110" s="60" t="s">
        <v>26</v>
      </c>
      <c r="Q110" s="60" t="s">
        <v>5</v>
      </c>
      <c r="R110" s="24"/>
    </row>
    <row r="111" spans="1:18" ht="42.75" x14ac:dyDescent="0.2">
      <c r="B111" s="39" t="s">
        <v>308</v>
      </c>
      <c r="C111" s="26">
        <v>0</v>
      </c>
      <c r="D111" s="47">
        <v>600000000</v>
      </c>
      <c r="E111" s="26">
        <v>0</v>
      </c>
      <c r="F111" s="46">
        <f>+C111+D111+E111</f>
        <v>600000000</v>
      </c>
      <c r="G111" s="26">
        <v>0</v>
      </c>
      <c r="H111" s="26"/>
      <c r="I111" s="26">
        <v>0</v>
      </c>
      <c r="J111" s="26"/>
      <c r="K111" s="26">
        <v>0</v>
      </c>
      <c r="L111" s="26"/>
      <c r="M111" s="26">
        <f>+G111+I111+K111</f>
        <v>0</v>
      </c>
      <c r="N111" s="49">
        <f>+F111+M111</f>
        <v>600000000</v>
      </c>
      <c r="O111" s="28"/>
      <c r="P111" s="29" t="s">
        <v>309</v>
      </c>
      <c r="Q111" s="51">
        <v>0.8</v>
      </c>
      <c r="R111" s="28"/>
    </row>
    <row r="112" spans="1:18" ht="15" x14ac:dyDescent="0.2">
      <c r="B112" s="39" t="s">
        <v>310</v>
      </c>
      <c r="C112" s="26">
        <v>0</v>
      </c>
      <c r="D112" s="26">
        <v>0</v>
      </c>
      <c r="E112" s="26">
        <v>0</v>
      </c>
      <c r="F112" s="46">
        <f>+C112+D112+E112</f>
        <v>0</v>
      </c>
      <c r="G112" s="26">
        <v>0</v>
      </c>
      <c r="H112" s="26"/>
      <c r="I112" s="26">
        <v>0</v>
      </c>
      <c r="J112" s="26"/>
      <c r="K112" s="26">
        <v>0</v>
      </c>
      <c r="L112" s="26"/>
      <c r="M112" s="26">
        <f>+G112+I112+K112</f>
        <v>0</v>
      </c>
      <c r="N112" s="49">
        <f>+F112+M112</f>
        <v>0</v>
      </c>
      <c r="O112" s="28"/>
      <c r="P112" s="29"/>
      <c r="Q112" s="30"/>
      <c r="R112" s="28"/>
    </row>
    <row r="113" spans="1:18" ht="30" x14ac:dyDescent="0.2">
      <c r="B113" s="39" t="s">
        <v>311</v>
      </c>
      <c r="C113" s="26">
        <v>0</v>
      </c>
      <c r="D113" s="47">
        <v>55000000</v>
      </c>
      <c r="E113" s="26">
        <v>0</v>
      </c>
      <c r="F113" s="46">
        <f>+C113+D113+E113</f>
        <v>55000000</v>
      </c>
      <c r="G113" s="26">
        <v>0</v>
      </c>
      <c r="H113" s="26"/>
      <c r="I113" s="26">
        <v>0</v>
      </c>
      <c r="J113" s="26"/>
      <c r="K113" s="26">
        <v>0</v>
      </c>
      <c r="L113" s="26"/>
      <c r="M113" s="26">
        <f>+G113+I113+K113</f>
        <v>0</v>
      </c>
      <c r="N113" s="49">
        <f>+F113+M113</f>
        <v>55000000</v>
      </c>
      <c r="O113" s="28"/>
      <c r="P113" s="29"/>
      <c r="Q113" s="30"/>
      <c r="R113" s="28"/>
    </row>
    <row r="114" spans="1:18" ht="42.75" x14ac:dyDescent="0.2">
      <c r="B114" s="39" t="s">
        <v>254</v>
      </c>
      <c r="C114" s="26">
        <v>0</v>
      </c>
      <c r="D114" s="26">
        <v>0</v>
      </c>
      <c r="E114" s="26">
        <v>0</v>
      </c>
      <c r="F114" s="46">
        <f>+C114+D114+E114</f>
        <v>0</v>
      </c>
      <c r="G114" s="26">
        <v>0</v>
      </c>
      <c r="H114" s="26"/>
      <c r="I114" s="26">
        <v>0</v>
      </c>
      <c r="J114" s="26"/>
      <c r="K114" s="26">
        <v>0</v>
      </c>
      <c r="L114" s="26"/>
      <c r="M114" s="26">
        <f>+G114+I114+K114</f>
        <v>0</v>
      </c>
      <c r="N114" s="49">
        <f>+F114+M114</f>
        <v>0</v>
      </c>
      <c r="O114" s="28"/>
      <c r="P114" s="29" t="s">
        <v>239</v>
      </c>
      <c r="Q114" s="51">
        <v>0.9</v>
      </c>
      <c r="R114" s="28"/>
    </row>
    <row r="115" spans="1:18" ht="15.75" x14ac:dyDescent="0.2">
      <c r="B115" s="31" t="s">
        <v>6</v>
      </c>
      <c r="C115" s="32">
        <f>SUM(C111:C114)</f>
        <v>0</v>
      </c>
      <c r="D115" s="32">
        <f>SUM(D111:D114)</f>
        <v>655000000</v>
      </c>
      <c r="E115" s="32">
        <f>SUM(E111:E114)</f>
        <v>0</v>
      </c>
      <c r="F115" s="32">
        <f>SUM(F111:F114)</f>
        <v>655000000</v>
      </c>
      <c r="G115" s="32">
        <f>SUM(G111:G114)</f>
        <v>0</v>
      </c>
      <c r="I115" s="32">
        <f>SUM(I111:I114)</f>
        <v>0</v>
      </c>
      <c r="K115" s="32">
        <f>SUM(K111:K114)</f>
        <v>0</v>
      </c>
      <c r="M115" s="50">
        <f>SUM(M111:M114)</f>
        <v>0</v>
      </c>
      <c r="N115" s="50">
        <f>SUM(N111:N114)</f>
        <v>655000000</v>
      </c>
      <c r="O115" s="33"/>
      <c r="Q115" s="48"/>
      <c r="R115" s="33"/>
    </row>
    <row r="117" spans="1:18" ht="15.75" x14ac:dyDescent="0.2">
      <c r="B117" s="31" t="s">
        <v>12</v>
      </c>
      <c r="C117" s="34">
        <f>F115</f>
        <v>655000000</v>
      </c>
      <c r="D117" s="40"/>
    </row>
    <row r="118" spans="1:18" ht="15.75" x14ac:dyDescent="0.2">
      <c r="B118" s="31" t="s">
        <v>7</v>
      </c>
      <c r="C118" s="34">
        <f>+M115</f>
        <v>0</v>
      </c>
      <c r="D118" s="40"/>
    </row>
    <row r="119" spans="1:18" ht="15.75" x14ac:dyDescent="0.25">
      <c r="B119" s="31" t="s">
        <v>3</v>
      </c>
      <c r="C119" s="36">
        <f>+C117+C118</f>
        <v>655000000</v>
      </c>
      <c r="D119" s="41"/>
    </row>
    <row r="121" spans="1:18" x14ac:dyDescent="0.2">
      <c r="A121" s="43"/>
      <c r="B121" s="43"/>
      <c r="C121" s="43"/>
      <c r="D121" s="43"/>
      <c r="E121" s="43"/>
      <c r="F121" s="43"/>
      <c r="G121" s="43"/>
      <c r="H121" s="43"/>
      <c r="I121" s="43"/>
      <c r="J121" s="43"/>
      <c r="K121" s="43"/>
      <c r="L121" s="43"/>
      <c r="M121" s="43"/>
      <c r="N121" s="43"/>
      <c r="O121" s="44"/>
      <c r="P121" s="43"/>
      <c r="Q121" s="43"/>
    </row>
    <row r="123" spans="1:18" ht="29.25" customHeight="1" x14ac:dyDescent="0.2">
      <c r="B123" s="61" t="s">
        <v>262</v>
      </c>
      <c r="C123" s="169" t="s">
        <v>312</v>
      </c>
      <c r="D123" s="169"/>
      <c r="E123" s="169"/>
      <c r="F123" s="169"/>
      <c r="G123" s="169"/>
      <c r="H123" s="169"/>
      <c r="I123" s="169"/>
      <c r="J123" s="169"/>
      <c r="K123" s="169"/>
      <c r="L123" s="169"/>
      <c r="M123" s="169"/>
      <c r="N123" s="169"/>
      <c r="O123" s="17"/>
      <c r="R123" s="17"/>
    </row>
    <row r="124" spans="1:18" ht="15" customHeight="1" x14ac:dyDescent="0.2">
      <c r="B124" s="21"/>
      <c r="C124" s="22"/>
      <c r="D124" s="22"/>
      <c r="E124" s="22"/>
      <c r="F124" s="22"/>
      <c r="G124" s="22"/>
      <c r="H124" s="22"/>
      <c r="I124" s="22"/>
      <c r="J124" s="22"/>
      <c r="K124" s="22"/>
      <c r="L124" s="22"/>
      <c r="M124" s="22"/>
      <c r="N124" s="22"/>
      <c r="O124" s="22"/>
      <c r="R124" s="22"/>
    </row>
    <row r="125" spans="1:18" ht="16.5" customHeight="1" x14ac:dyDescent="0.2">
      <c r="B125" s="170" t="s">
        <v>0</v>
      </c>
      <c r="C125" s="171" t="s">
        <v>13</v>
      </c>
      <c r="D125" s="172"/>
      <c r="E125" s="172"/>
      <c r="F125" s="173"/>
      <c r="G125" s="171" t="s">
        <v>2</v>
      </c>
      <c r="H125" s="172"/>
      <c r="I125" s="172"/>
      <c r="J125" s="172"/>
      <c r="K125" s="172"/>
      <c r="L125" s="172"/>
      <c r="M125" s="173"/>
      <c r="N125" s="174" t="s">
        <v>3</v>
      </c>
      <c r="O125" s="24"/>
      <c r="P125" s="168" t="s">
        <v>11</v>
      </c>
      <c r="Q125" s="168"/>
      <c r="R125" s="24"/>
    </row>
    <row r="126" spans="1:18" ht="31.5" customHeight="1" x14ac:dyDescent="0.2">
      <c r="B126" s="170"/>
      <c r="C126" s="38" t="s">
        <v>9</v>
      </c>
      <c r="D126" s="38" t="s">
        <v>10</v>
      </c>
      <c r="E126" s="38" t="s">
        <v>1</v>
      </c>
      <c r="F126" s="38" t="s">
        <v>16</v>
      </c>
      <c r="G126" s="38" t="s">
        <v>14</v>
      </c>
      <c r="H126" s="42" t="s">
        <v>15</v>
      </c>
      <c r="I126" s="38" t="s">
        <v>18</v>
      </c>
      <c r="J126" s="42" t="s">
        <v>17</v>
      </c>
      <c r="K126" s="38" t="s">
        <v>19</v>
      </c>
      <c r="L126" s="42" t="s">
        <v>20</v>
      </c>
      <c r="M126" s="38" t="s">
        <v>4</v>
      </c>
      <c r="N126" s="174"/>
      <c r="O126" s="24"/>
      <c r="P126" s="60" t="s">
        <v>26</v>
      </c>
      <c r="Q126" s="60" t="s">
        <v>5</v>
      </c>
      <c r="R126" s="24"/>
    </row>
    <row r="127" spans="1:18" ht="45" x14ac:dyDescent="0.2">
      <c r="B127" s="39" t="s">
        <v>313</v>
      </c>
      <c r="C127" s="26">
        <v>0</v>
      </c>
      <c r="D127" s="26">
        <v>0</v>
      </c>
      <c r="E127" s="26">
        <v>0</v>
      </c>
      <c r="F127" s="46">
        <f t="shared" ref="F127:F132" si="12">+C127+D127+E127</f>
        <v>0</v>
      </c>
      <c r="G127" s="26">
        <v>0</v>
      </c>
      <c r="H127" s="26"/>
      <c r="I127" s="26">
        <v>0</v>
      </c>
      <c r="J127" s="26"/>
      <c r="K127" s="26">
        <v>0</v>
      </c>
      <c r="L127" s="26"/>
      <c r="M127" s="26">
        <f t="shared" ref="M127:M132" si="13">+G127+I127+K127</f>
        <v>0</v>
      </c>
      <c r="N127" s="49">
        <f t="shared" ref="N127:N132" si="14">+F127+M127</f>
        <v>0</v>
      </c>
      <c r="O127" s="28"/>
      <c r="P127" s="29"/>
      <c r="Q127" s="30"/>
      <c r="R127" s="28"/>
    </row>
    <row r="128" spans="1:18" ht="75" x14ac:dyDescent="0.2">
      <c r="B128" s="39" t="s">
        <v>314</v>
      </c>
      <c r="C128" s="26">
        <v>0</v>
      </c>
      <c r="D128" s="47">
        <v>35000000</v>
      </c>
      <c r="E128" s="26">
        <v>0</v>
      </c>
      <c r="F128" s="46">
        <f t="shared" si="12"/>
        <v>35000000</v>
      </c>
      <c r="G128" s="26">
        <v>0</v>
      </c>
      <c r="H128" s="26"/>
      <c r="I128" s="26">
        <v>0</v>
      </c>
      <c r="J128" s="26"/>
      <c r="K128" s="26">
        <v>0</v>
      </c>
      <c r="L128" s="26"/>
      <c r="M128" s="26">
        <f t="shared" si="13"/>
        <v>0</v>
      </c>
      <c r="N128" s="49">
        <f t="shared" si="14"/>
        <v>35000000</v>
      </c>
      <c r="O128" s="28"/>
      <c r="P128" s="29"/>
      <c r="Q128" s="30"/>
      <c r="R128" s="28"/>
    </row>
    <row r="129" spans="1:18" ht="60" x14ac:dyDescent="0.2">
      <c r="B129" s="39" t="s">
        <v>315</v>
      </c>
      <c r="C129" s="26">
        <v>0</v>
      </c>
      <c r="D129" s="26">
        <v>0</v>
      </c>
      <c r="E129" s="26">
        <v>0</v>
      </c>
      <c r="F129" s="46">
        <f t="shared" si="12"/>
        <v>0</v>
      </c>
      <c r="G129" s="26">
        <v>0</v>
      </c>
      <c r="H129" s="26"/>
      <c r="I129" s="26">
        <v>0</v>
      </c>
      <c r="J129" s="26"/>
      <c r="K129" s="26">
        <v>0</v>
      </c>
      <c r="L129" s="26"/>
      <c r="M129" s="26">
        <f t="shared" si="13"/>
        <v>0</v>
      </c>
      <c r="N129" s="49">
        <f t="shared" si="14"/>
        <v>0</v>
      </c>
      <c r="O129" s="28"/>
      <c r="P129" s="29"/>
      <c r="Q129" s="30"/>
      <c r="R129" s="28"/>
    </row>
    <row r="130" spans="1:18" ht="15" x14ac:dyDescent="0.2">
      <c r="B130" s="39" t="s">
        <v>316</v>
      </c>
      <c r="C130" s="26">
        <v>0</v>
      </c>
      <c r="D130" s="26">
        <v>0</v>
      </c>
      <c r="E130" s="26">
        <v>0</v>
      </c>
      <c r="F130" s="46">
        <f t="shared" si="12"/>
        <v>0</v>
      </c>
      <c r="G130" s="26">
        <v>0</v>
      </c>
      <c r="H130" s="26"/>
      <c r="I130" s="26">
        <v>0</v>
      </c>
      <c r="J130" s="26"/>
      <c r="K130" s="26">
        <v>0</v>
      </c>
      <c r="L130" s="26"/>
      <c r="M130" s="26">
        <f t="shared" si="13"/>
        <v>0</v>
      </c>
      <c r="N130" s="49">
        <f t="shared" si="14"/>
        <v>0</v>
      </c>
      <c r="O130" s="28"/>
      <c r="P130" s="29"/>
      <c r="Q130" s="30"/>
      <c r="R130" s="28"/>
    </row>
    <row r="131" spans="1:18" ht="15" x14ac:dyDescent="0.2">
      <c r="B131" s="39" t="s">
        <v>317</v>
      </c>
      <c r="C131" s="26">
        <v>0</v>
      </c>
      <c r="D131" s="47">
        <v>50000000</v>
      </c>
      <c r="E131" s="26">
        <v>0</v>
      </c>
      <c r="F131" s="46">
        <f t="shared" si="12"/>
        <v>50000000</v>
      </c>
      <c r="G131" s="26">
        <v>0</v>
      </c>
      <c r="H131" s="26"/>
      <c r="I131" s="26">
        <v>0</v>
      </c>
      <c r="J131" s="26"/>
      <c r="K131" s="26">
        <v>0</v>
      </c>
      <c r="L131" s="26"/>
      <c r="M131" s="26">
        <f t="shared" si="13"/>
        <v>0</v>
      </c>
      <c r="N131" s="49">
        <f t="shared" si="14"/>
        <v>50000000</v>
      </c>
      <c r="O131" s="28"/>
      <c r="P131" s="29"/>
      <c r="Q131" s="30"/>
      <c r="R131" s="28"/>
    </row>
    <row r="132" spans="1:18" ht="42.75" x14ac:dyDescent="0.2">
      <c r="B132" s="39" t="s">
        <v>254</v>
      </c>
      <c r="C132" s="26">
        <v>0</v>
      </c>
      <c r="D132" s="26">
        <v>0</v>
      </c>
      <c r="E132" s="26">
        <v>0</v>
      </c>
      <c r="F132" s="46">
        <f t="shared" si="12"/>
        <v>0</v>
      </c>
      <c r="G132" s="26">
        <v>0</v>
      </c>
      <c r="H132" s="26"/>
      <c r="I132" s="26">
        <v>0</v>
      </c>
      <c r="J132" s="26"/>
      <c r="K132" s="26">
        <v>0</v>
      </c>
      <c r="L132" s="26"/>
      <c r="M132" s="26">
        <f t="shared" si="13"/>
        <v>0</v>
      </c>
      <c r="N132" s="49">
        <f t="shared" si="14"/>
        <v>0</v>
      </c>
      <c r="O132" s="28"/>
      <c r="P132" s="29" t="s">
        <v>239</v>
      </c>
      <c r="Q132" s="51">
        <v>1</v>
      </c>
      <c r="R132" s="28"/>
    </row>
    <row r="133" spans="1:18" ht="15.75" x14ac:dyDescent="0.2">
      <c r="B133" s="31" t="s">
        <v>6</v>
      </c>
      <c r="C133" s="32">
        <f>SUM(C127:C132)</f>
        <v>0</v>
      </c>
      <c r="D133" s="32">
        <f>SUM(D127:D132)</f>
        <v>85000000</v>
      </c>
      <c r="E133" s="32">
        <f>SUM(E127:E132)</f>
        <v>0</v>
      </c>
      <c r="F133" s="32">
        <f>SUM(F127:F132)</f>
        <v>85000000</v>
      </c>
      <c r="G133" s="32">
        <f>SUM(G127:G132)</f>
        <v>0</v>
      </c>
      <c r="I133" s="32">
        <f>SUM(I127:I132)</f>
        <v>0</v>
      </c>
      <c r="K133" s="32">
        <f>SUM(K127:K132)</f>
        <v>0</v>
      </c>
      <c r="M133" s="50">
        <f>SUM(M127:M132)</f>
        <v>0</v>
      </c>
      <c r="N133" s="50">
        <f>SUM(N127:N132)</f>
        <v>85000000</v>
      </c>
      <c r="O133" s="33"/>
      <c r="Q133" s="48">
        <f>SUM(Q127:Q132)</f>
        <v>1</v>
      </c>
      <c r="R133" s="33"/>
    </row>
    <row r="135" spans="1:18" ht="15.75" x14ac:dyDescent="0.2">
      <c r="B135" s="31" t="s">
        <v>12</v>
      </c>
      <c r="C135" s="34">
        <f>F133</f>
        <v>85000000</v>
      </c>
      <c r="D135" s="40"/>
    </row>
    <row r="136" spans="1:18" ht="15.75" x14ac:dyDescent="0.2">
      <c r="B136" s="31" t="s">
        <v>7</v>
      </c>
      <c r="C136" s="34">
        <f>+M133</f>
        <v>0</v>
      </c>
      <c r="D136" s="40"/>
    </row>
    <row r="137" spans="1:18" ht="15.75" x14ac:dyDescent="0.25">
      <c r="B137" s="31" t="s">
        <v>3</v>
      </c>
      <c r="C137" s="36">
        <f>+C135+C136</f>
        <v>85000000</v>
      </c>
      <c r="D137" s="41"/>
    </row>
    <row r="139" spans="1:18" x14ac:dyDescent="0.2">
      <c r="A139" s="43"/>
      <c r="B139" s="43"/>
      <c r="C139" s="43"/>
      <c r="D139" s="43"/>
      <c r="E139" s="43"/>
      <c r="F139" s="43"/>
      <c r="G139" s="43"/>
      <c r="H139" s="43"/>
      <c r="I139" s="43"/>
      <c r="J139" s="43"/>
      <c r="K139" s="43"/>
      <c r="L139" s="43"/>
      <c r="M139" s="43"/>
      <c r="N139" s="43"/>
      <c r="O139" s="44"/>
      <c r="P139" s="43"/>
      <c r="Q139" s="43"/>
    </row>
    <row r="141" spans="1:18" ht="29.25" customHeight="1" x14ac:dyDescent="0.2">
      <c r="B141" s="61" t="s">
        <v>263</v>
      </c>
      <c r="C141" s="169" t="s">
        <v>318</v>
      </c>
      <c r="D141" s="169"/>
      <c r="E141" s="169"/>
      <c r="F141" s="169"/>
      <c r="G141" s="169"/>
      <c r="H141" s="169"/>
      <c r="I141" s="169"/>
      <c r="J141" s="169"/>
      <c r="K141" s="169"/>
      <c r="L141" s="169"/>
      <c r="M141" s="169"/>
      <c r="N141" s="169"/>
      <c r="O141" s="17"/>
      <c r="R141" s="17"/>
    </row>
    <row r="142" spans="1:18" ht="15" customHeight="1" x14ac:dyDescent="0.2">
      <c r="B142" s="21"/>
      <c r="C142" s="22"/>
      <c r="D142" s="22"/>
      <c r="E142" s="22"/>
      <c r="F142" s="22"/>
      <c r="G142" s="22"/>
      <c r="H142" s="22"/>
      <c r="I142" s="22"/>
      <c r="J142" s="22"/>
      <c r="K142" s="22"/>
      <c r="L142" s="22"/>
      <c r="M142" s="22"/>
      <c r="N142" s="22"/>
      <c r="O142" s="22"/>
      <c r="R142" s="22"/>
    </row>
    <row r="143" spans="1:18" ht="16.5" customHeight="1" x14ac:dyDescent="0.2">
      <c r="B143" s="170" t="s">
        <v>0</v>
      </c>
      <c r="C143" s="171" t="s">
        <v>13</v>
      </c>
      <c r="D143" s="172"/>
      <c r="E143" s="172"/>
      <c r="F143" s="173"/>
      <c r="G143" s="171" t="s">
        <v>2</v>
      </c>
      <c r="H143" s="172"/>
      <c r="I143" s="172"/>
      <c r="J143" s="172"/>
      <c r="K143" s="172"/>
      <c r="L143" s="172"/>
      <c r="M143" s="173"/>
      <c r="N143" s="174" t="s">
        <v>3</v>
      </c>
      <c r="O143" s="24"/>
      <c r="P143" s="168" t="s">
        <v>11</v>
      </c>
      <c r="Q143" s="168"/>
      <c r="R143" s="24"/>
    </row>
    <row r="144" spans="1:18" ht="31.5" customHeight="1" x14ac:dyDescent="0.2">
      <c r="B144" s="170"/>
      <c r="C144" s="38" t="s">
        <v>9</v>
      </c>
      <c r="D144" s="38" t="s">
        <v>10</v>
      </c>
      <c r="E144" s="38" t="s">
        <v>1</v>
      </c>
      <c r="F144" s="38" t="s">
        <v>16</v>
      </c>
      <c r="G144" s="38" t="s">
        <v>14</v>
      </c>
      <c r="H144" s="42" t="s">
        <v>15</v>
      </c>
      <c r="I144" s="38" t="s">
        <v>18</v>
      </c>
      <c r="J144" s="42" t="s">
        <v>17</v>
      </c>
      <c r="K144" s="38" t="s">
        <v>19</v>
      </c>
      <c r="L144" s="42" t="s">
        <v>20</v>
      </c>
      <c r="M144" s="38" t="s">
        <v>4</v>
      </c>
      <c r="N144" s="174"/>
      <c r="O144" s="24"/>
      <c r="P144" s="60" t="s">
        <v>26</v>
      </c>
      <c r="Q144" s="60" t="s">
        <v>5</v>
      </c>
      <c r="R144" s="24"/>
    </row>
    <row r="145" spans="1:18" ht="30" x14ac:dyDescent="0.2">
      <c r="B145" s="39" t="s">
        <v>319</v>
      </c>
      <c r="C145" s="26">
        <v>0</v>
      </c>
      <c r="D145" s="26">
        <v>0</v>
      </c>
      <c r="E145" s="26">
        <v>0</v>
      </c>
      <c r="F145" s="46">
        <f>+C145+D145+E145</f>
        <v>0</v>
      </c>
      <c r="G145" s="26">
        <v>0</v>
      </c>
      <c r="H145" s="26"/>
      <c r="I145" s="26">
        <v>0</v>
      </c>
      <c r="J145" s="26"/>
      <c r="K145" s="26">
        <v>0</v>
      </c>
      <c r="L145" s="26"/>
      <c r="M145" s="26">
        <f>+G145+I145+K145</f>
        <v>0</v>
      </c>
      <c r="N145" s="49">
        <f>+F145+M145</f>
        <v>0</v>
      </c>
      <c r="O145" s="28"/>
      <c r="P145" s="29"/>
      <c r="Q145" s="30"/>
      <c r="R145" s="28"/>
    </row>
    <row r="146" spans="1:18" ht="30" x14ac:dyDescent="0.2">
      <c r="B146" s="39" t="s">
        <v>320</v>
      </c>
      <c r="C146" s="26">
        <v>0</v>
      </c>
      <c r="D146" s="26">
        <v>0</v>
      </c>
      <c r="E146" s="26">
        <v>0</v>
      </c>
      <c r="F146" s="46">
        <f>+C146+D146+E146</f>
        <v>0</v>
      </c>
      <c r="G146" s="26">
        <v>0</v>
      </c>
      <c r="H146" s="26"/>
      <c r="I146" s="26">
        <v>0</v>
      </c>
      <c r="J146" s="26"/>
      <c r="K146" s="26">
        <v>0</v>
      </c>
      <c r="L146" s="26"/>
      <c r="M146" s="26">
        <f>+G146+I146+K146</f>
        <v>0</v>
      </c>
      <c r="N146" s="49">
        <f>+F146+M146</f>
        <v>0</v>
      </c>
      <c r="O146" s="28"/>
      <c r="P146" s="29"/>
      <c r="Q146" s="30"/>
      <c r="R146" s="28"/>
    </row>
    <row r="147" spans="1:18" ht="30" x14ac:dyDescent="0.2">
      <c r="B147" s="39" t="s">
        <v>321</v>
      </c>
      <c r="C147" s="26">
        <v>0</v>
      </c>
      <c r="D147" s="26">
        <v>0</v>
      </c>
      <c r="E147" s="26">
        <v>0</v>
      </c>
      <c r="F147" s="46">
        <f>+C147+D147+E147</f>
        <v>0</v>
      </c>
      <c r="G147" s="26">
        <v>0</v>
      </c>
      <c r="H147" s="26"/>
      <c r="I147" s="26">
        <v>0</v>
      </c>
      <c r="J147" s="26"/>
      <c r="K147" s="26">
        <v>0</v>
      </c>
      <c r="L147" s="26"/>
      <c r="M147" s="26">
        <f>+G147+I147+K147</f>
        <v>0</v>
      </c>
      <c r="N147" s="49">
        <f>+F147+M147</f>
        <v>0</v>
      </c>
      <c r="O147" s="28"/>
      <c r="P147" s="29"/>
      <c r="Q147" s="30"/>
      <c r="R147" s="28"/>
    </row>
    <row r="148" spans="1:18" ht="45" x14ac:dyDescent="0.2">
      <c r="B148" s="39" t="s">
        <v>322</v>
      </c>
      <c r="C148" s="26">
        <v>0</v>
      </c>
      <c r="D148" s="26">
        <v>0</v>
      </c>
      <c r="E148" s="26">
        <v>0</v>
      </c>
      <c r="F148" s="46">
        <f>+C148+D148+E148</f>
        <v>0</v>
      </c>
      <c r="G148" s="26">
        <v>0</v>
      </c>
      <c r="H148" s="26"/>
      <c r="I148" s="26">
        <v>0</v>
      </c>
      <c r="J148" s="26"/>
      <c r="K148" s="26">
        <v>0</v>
      </c>
      <c r="L148" s="26"/>
      <c r="M148" s="26">
        <f>+G148+I148+K148</f>
        <v>0</v>
      </c>
      <c r="N148" s="49">
        <f>+F148+M148</f>
        <v>0</v>
      </c>
      <c r="O148" s="28"/>
      <c r="P148" s="29"/>
      <c r="Q148" s="30"/>
      <c r="R148" s="28"/>
    </row>
    <row r="149" spans="1:18" ht="30" x14ac:dyDescent="0.2">
      <c r="B149" s="39" t="s">
        <v>323</v>
      </c>
      <c r="C149" s="26">
        <v>0</v>
      </c>
      <c r="D149" s="26">
        <v>0</v>
      </c>
      <c r="E149" s="26">
        <v>0</v>
      </c>
      <c r="F149" s="46">
        <f>+C149+D149+E149</f>
        <v>0</v>
      </c>
      <c r="G149" s="26">
        <v>0</v>
      </c>
      <c r="H149" s="26"/>
      <c r="I149" s="26">
        <v>0</v>
      </c>
      <c r="J149" s="26"/>
      <c r="K149" s="26">
        <v>0</v>
      </c>
      <c r="L149" s="26"/>
      <c r="M149" s="26">
        <f>+G149+I149+K149</f>
        <v>0</v>
      </c>
      <c r="N149" s="49">
        <f>+F149+M149</f>
        <v>0</v>
      </c>
      <c r="O149" s="28"/>
      <c r="P149" s="29"/>
      <c r="Q149" s="30"/>
      <c r="R149" s="28"/>
    </row>
    <row r="150" spans="1:18" ht="15.75" x14ac:dyDescent="0.2">
      <c r="B150" s="31" t="s">
        <v>6</v>
      </c>
      <c r="C150" s="32">
        <f>SUM(C145:C149)</f>
        <v>0</v>
      </c>
      <c r="D150" s="32">
        <f>SUM(D145:D149)</f>
        <v>0</v>
      </c>
      <c r="E150" s="32">
        <f>SUM(E145:E149)</f>
        <v>0</v>
      </c>
      <c r="F150" s="32">
        <f>SUM(F145:F149)</f>
        <v>0</v>
      </c>
      <c r="G150" s="32">
        <f>SUM(G145:G149)</f>
        <v>0</v>
      </c>
      <c r="I150" s="32">
        <f>SUM(I145:I149)</f>
        <v>0</v>
      </c>
      <c r="K150" s="32">
        <f>SUM(K145:K149)</f>
        <v>0</v>
      </c>
      <c r="M150" s="50">
        <f>SUM(M145:M149)</f>
        <v>0</v>
      </c>
      <c r="N150" s="50">
        <f>SUM(N145:N149)</f>
        <v>0</v>
      </c>
      <c r="O150" s="33"/>
      <c r="Q150" s="48">
        <f>SUM(Q145:Q149)</f>
        <v>0</v>
      </c>
      <c r="R150" s="33"/>
    </row>
    <row r="152" spans="1:18" ht="15.75" x14ac:dyDescent="0.2">
      <c r="B152" s="31" t="s">
        <v>12</v>
      </c>
      <c r="C152" s="34">
        <f>F150</f>
        <v>0</v>
      </c>
      <c r="D152" s="40"/>
    </row>
    <row r="153" spans="1:18" ht="15.75" x14ac:dyDescent="0.2">
      <c r="B153" s="31" t="s">
        <v>7</v>
      </c>
      <c r="C153" s="34">
        <f>+M150</f>
        <v>0</v>
      </c>
      <c r="D153" s="40"/>
    </row>
    <row r="154" spans="1:18" ht="15.75" x14ac:dyDescent="0.25">
      <c r="B154" s="31" t="s">
        <v>3</v>
      </c>
      <c r="C154" s="36">
        <f>+C152+C153</f>
        <v>0</v>
      </c>
      <c r="D154" s="41"/>
    </row>
    <row r="156" spans="1:18" x14ac:dyDescent="0.2">
      <c r="A156" s="43"/>
      <c r="B156" s="43"/>
      <c r="C156" s="43"/>
      <c r="D156" s="43"/>
      <c r="E156" s="43"/>
      <c r="F156" s="43"/>
      <c r="G156" s="43"/>
      <c r="H156" s="43"/>
      <c r="I156" s="43"/>
      <c r="J156" s="43"/>
      <c r="K156" s="43"/>
      <c r="L156" s="43"/>
      <c r="M156" s="43"/>
      <c r="N156" s="43"/>
      <c r="O156" s="44"/>
      <c r="P156" s="43"/>
      <c r="Q156" s="43"/>
    </row>
    <row r="158" spans="1:18" ht="29.25" customHeight="1" x14ac:dyDescent="0.2">
      <c r="B158" s="61" t="s">
        <v>265</v>
      </c>
      <c r="C158" s="169" t="s">
        <v>324</v>
      </c>
      <c r="D158" s="169"/>
      <c r="E158" s="169"/>
      <c r="F158" s="169"/>
      <c r="G158" s="169"/>
      <c r="H158" s="169"/>
      <c r="I158" s="169"/>
      <c r="J158" s="169"/>
      <c r="K158" s="169"/>
      <c r="L158" s="169"/>
      <c r="M158" s="169"/>
      <c r="N158" s="169"/>
      <c r="O158" s="17"/>
      <c r="R158" s="17"/>
    </row>
    <row r="159" spans="1:18" ht="15" customHeight="1" x14ac:dyDescent="0.2">
      <c r="B159" s="21"/>
      <c r="C159" s="22"/>
      <c r="D159" s="22"/>
      <c r="E159" s="22"/>
      <c r="F159" s="22"/>
      <c r="G159" s="22"/>
      <c r="H159" s="22"/>
      <c r="I159" s="22"/>
      <c r="J159" s="22"/>
      <c r="K159" s="22"/>
      <c r="L159" s="22"/>
      <c r="M159" s="22"/>
      <c r="N159" s="22"/>
      <c r="O159" s="22"/>
      <c r="R159" s="22"/>
    </row>
    <row r="160" spans="1:18" ht="16.5" customHeight="1" x14ac:dyDescent="0.2">
      <c r="B160" s="170" t="s">
        <v>0</v>
      </c>
      <c r="C160" s="171" t="s">
        <v>13</v>
      </c>
      <c r="D160" s="172"/>
      <c r="E160" s="172"/>
      <c r="F160" s="173"/>
      <c r="G160" s="171" t="s">
        <v>2</v>
      </c>
      <c r="H160" s="172"/>
      <c r="I160" s="172"/>
      <c r="J160" s="172"/>
      <c r="K160" s="172"/>
      <c r="L160" s="172"/>
      <c r="M160" s="173"/>
      <c r="N160" s="174" t="s">
        <v>3</v>
      </c>
      <c r="O160" s="24"/>
      <c r="P160" s="168" t="s">
        <v>11</v>
      </c>
      <c r="Q160" s="168"/>
      <c r="R160" s="24"/>
    </row>
    <row r="161" spans="1:18" ht="31.5" customHeight="1" x14ac:dyDescent="0.2">
      <c r="B161" s="170"/>
      <c r="C161" s="38" t="s">
        <v>9</v>
      </c>
      <c r="D161" s="38" t="s">
        <v>10</v>
      </c>
      <c r="E161" s="38" t="s">
        <v>1</v>
      </c>
      <c r="F161" s="38" t="s">
        <v>16</v>
      </c>
      <c r="G161" s="38" t="s">
        <v>14</v>
      </c>
      <c r="H161" s="42" t="s">
        <v>15</v>
      </c>
      <c r="I161" s="38" t="s">
        <v>18</v>
      </c>
      <c r="J161" s="42" t="s">
        <v>17</v>
      </c>
      <c r="K161" s="38" t="s">
        <v>19</v>
      </c>
      <c r="L161" s="42" t="s">
        <v>20</v>
      </c>
      <c r="M161" s="38" t="s">
        <v>4</v>
      </c>
      <c r="N161" s="174"/>
      <c r="O161" s="24"/>
      <c r="P161" s="60" t="s">
        <v>26</v>
      </c>
      <c r="Q161" s="60" t="s">
        <v>5</v>
      </c>
      <c r="R161" s="24"/>
    </row>
    <row r="162" spans="1:18" ht="45" x14ac:dyDescent="0.2">
      <c r="B162" s="39" t="s">
        <v>325</v>
      </c>
      <c r="C162" s="26">
        <v>0</v>
      </c>
      <c r="D162" s="26">
        <v>0</v>
      </c>
      <c r="E162" s="26">
        <v>0</v>
      </c>
      <c r="F162" s="46">
        <f t="shared" ref="F162:F167" si="15">+C162+D162+E162</f>
        <v>0</v>
      </c>
      <c r="G162" s="26">
        <v>0</v>
      </c>
      <c r="H162" s="26"/>
      <c r="I162" s="26">
        <v>0</v>
      </c>
      <c r="J162" s="26"/>
      <c r="K162" s="26">
        <v>0</v>
      </c>
      <c r="L162" s="26"/>
      <c r="M162" s="26">
        <f t="shared" ref="M162:M167" si="16">+G162+I162+K162</f>
        <v>0</v>
      </c>
      <c r="N162" s="49">
        <f t="shared" ref="N162:N167" si="17">+F162+M162</f>
        <v>0</v>
      </c>
      <c r="O162" s="28"/>
      <c r="P162" s="29"/>
      <c r="Q162" s="30"/>
      <c r="R162" s="28"/>
    </row>
    <row r="163" spans="1:18" ht="45" x14ac:dyDescent="0.2">
      <c r="B163" s="39" t="s">
        <v>326</v>
      </c>
      <c r="C163" s="26">
        <v>0</v>
      </c>
      <c r="D163" s="26">
        <v>0</v>
      </c>
      <c r="E163" s="26">
        <v>0</v>
      </c>
      <c r="F163" s="46">
        <f t="shared" si="15"/>
        <v>0</v>
      </c>
      <c r="G163" s="26">
        <v>0</v>
      </c>
      <c r="H163" s="26"/>
      <c r="I163" s="26">
        <v>0</v>
      </c>
      <c r="J163" s="26"/>
      <c r="K163" s="26">
        <v>0</v>
      </c>
      <c r="L163" s="26"/>
      <c r="M163" s="26">
        <f t="shared" si="16"/>
        <v>0</v>
      </c>
      <c r="N163" s="49">
        <f t="shared" si="17"/>
        <v>0</v>
      </c>
      <c r="O163" s="28"/>
      <c r="P163" s="29"/>
      <c r="Q163" s="30"/>
      <c r="R163" s="28"/>
    </row>
    <row r="164" spans="1:18" ht="60" x14ac:dyDescent="0.2">
      <c r="B164" s="39" t="s">
        <v>327</v>
      </c>
      <c r="C164" s="26">
        <v>0</v>
      </c>
      <c r="D164" s="26">
        <v>0</v>
      </c>
      <c r="E164" s="26">
        <v>0</v>
      </c>
      <c r="F164" s="46">
        <f t="shared" si="15"/>
        <v>0</v>
      </c>
      <c r="G164" s="26">
        <v>0</v>
      </c>
      <c r="H164" s="26"/>
      <c r="I164" s="26">
        <v>0</v>
      </c>
      <c r="J164" s="26"/>
      <c r="K164" s="26">
        <v>0</v>
      </c>
      <c r="L164" s="26"/>
      <c r="M164" s="26">
        <f t="shared" si="16"/>
        <v>0</v>
      </c>
      <c r="N164" s="49">
        <f t="shared" si="17"/>
        <v>0</v>
      </c>
      <c r="O164" s="28"/>
      <c r="P164" s="29"/>
      <c r="Q164" s="30"/>
      <c r="R164" s="28"/>
    </row>
    <row r="165" spans="1:18" ht="15" x14ac:dyDescent="0.2">
      <c r="B165" s="39" t="s">
        <v>328</v>
      </c>
      <c r="C165" s="26">
        <v>0</v>
      </c>
      <c r="D165" s="26">
        <v>0</v>
      </c>
      <c r="E165" s="26">
        <v>0</v>
      </c>
      <c r="F165" s="46">
        <f t="shared" si="15"/>
        <v>0</v>
      </c>
      <c r="G165" s="26">
        <v>0</v>
      </c>
      <c r="H165" s="26"/>
      <c r="I165" s="26">
        <v>0</v>
      </c>
      <c r="J165" s="26"/>
      <c r="K165" s="26">
        <v>0</v>
      </c>
      <c r="L165" s="26"/>
      <c r="M165" s="26">
        <f t="shared" si="16"/>
        <v>0</v>
      </c>
      <c r="N165" s="49">
        <f t="shared" si="17"/>
        <v>0</v>
      </c>
      <c r="O165" s="28"/>
      <c r="P165" s="29"/>
      <c r="Q165" s="30"/>
      <c r="R165" s="28"/>
    </row>
    <row r="166" spans="1:18" ht="45" x14ac:dyDescent="0.2">
      <c r="B166" s="39" t="s">
        <v>329</v>
      </c>
      <c r="C166" s="26">
        <v>0</v>
      </c>
      <c r="D166" s="26">
        <v>0</v>
      </c>
      <c r="E166" s="26">
        <v>0</v>
      </c>
      <c r="F166" s="46">
        <f t="shared" si="15"/>
        <v>0</v>
      </c>
      <c r="G166" s="26">
        <v>0</v>
      </c>
      <c r="H166" s="26"/>
      <c r="I166" s="26">
        <v>0</v>
      </c>
      <c r="J166" s="26"/>
      <c r="K166" s="26">
        <v>0</v>
      </c>
      <c r="L166" s="26"/>
      <c r="M166" s="26">
        <f t="shared" si="16"/>
        <v>0</v>
      </c>
      <c r="N166" s="49">
        <f t="shared" si="17"/>
        <v>0</v>
      </c>
      <c r="O166" s="28"/>
      <c r="P166" s="29"/>
      <c r="Q166" s="30"/>
      <c r="R166" s="28"/>
    </row>
    <row r="167" spans="1:18" ht="42.75" x14ac:dyDescent="0.2">
      <c r="B167" s="39" t="s">
        <v>241</v>
      </c>
      <c r="C167" s="26">
        <v>0</v>
      </c>
      <c r="D167" s="26">
        <v>0</v>
      </c>
      <c r="E167" s="26">
        <v>0</v>
      </c>
      <c r="F167" s="46">
        <f t="shared" si="15"/>
        <v>0</v>
      </c>
      <c r="G167" s="26">
        <v>0</v>
      </c>
      <c r="H167" s="26"/>
      <c r="I167" s="26">
        <v>0</v>
      </c>
      <c r="J167" s="26"/>
      <c r="K167" s="26">
        <v>0</v>
      </c>
      <c r="L167" s="26"/>
      <c r="M167" s="26">
        <f t="shared" si="16"/>
        <v>0</v>
      </c>
      <c r="N167" s="49">
        <f t="shared" si="17"/>
        <v>0</v>
      </c>
      <c r="O167" s="28"/>
      <c r="P167" s="29" t="s">
        <v>242</v>
      </c>
      <c r="Q167" s="51">
        <v>1</v>
      </c>
      <c r="R167" s="28"/>
    </row>
    <row r="168" spans="1:18" ht="15.75" x14ac:dyDescent="0.2">
      <c r="B168" s="31" t="s">
        <v>6</v>
      </c>
      <c r="C168" s="32">
        <f>SUM(C162:C167)</f>
        <v>0</v>
      </c>
      <c r="D168" s="32">
        <f>SUM(D162:D167)</f>
        <v>0</v>
      </c>
      <c r="E168" s="32">
        <f>SUM(E162:E167)</f>
        <v>0</v>
      </c>
      <c r="F168" s="32">
        <f>SUM(F162:F167)</f>
        <v>0</v>
      </c>
      <c r="G168" s="32">
        <f>SUM(G162:G167)</f>
        <v>0</v>
      </c>
      <c r="I168" s="32">
        <f>SUM(I162:I167)</f>
        <v>0</v>
      </c>
      <c r="K168" s="32">
        <f>SUM(K162:K167)</f>
        <v>0</v>
      </c>
      <c r="M168" s="50">
        <f>SUM(M162:M167)</f>
        <v>0</v>
      </c>
      <c r="N168" s="50">
        <f>SUM(N162:N167)</f>
        <v>0</v>
      </c>
      <c r="O168" s="33"/>
      <c r="Q168" s="48"/>
      <c r="R168" s="33"/>
    </row>
    <row r="170" spans="1:18" ht="15.75" x14ac:dyDescent="0.2">
      <c r="B170" s="31" t="s">
        <v>12</v>
      </c>
      <c r="C170" s="34">
        <f>F168</f>
        <v>0</v>
      </c>
      <c r="D170" s="40"/>
    </row>
    <row r="171" spans="1:18" ht="15.75" x14ac:dyDescent="0.2">
      <c r="B171" s="31" t="s">
        <v>7</v>
      </c>
      <c r="C171" s="34">
        <f>+M168</f>
        <v>0</v>
      </c>
      <c r="D171" s="40"/>
    </row>
    <row r="172" spans="1:18" ht="15.75" x14ac:dyDescent="0.25">
      <c r="B172" s="31" t="s">
        <v>3</v>
      </c>
      <c r="C172" s="36">
        <f>+C170+C171</f>
        <v>0</v>
      </c>
      <c r="D172" s="41"/>
    </row>
    <row r="174" spans="1:18" x14ac:dyDescent="0.2">
      <c r="A174" s="43"/>
      <c r="B174" s="43"/>
      <c r="C174" s="43"/>
      <c r="D174" s="43"/>
      <c r="E174" s="43"/>
      <c r="F174" s="43"/>
      <c r="G174" s="43"/>
      <c r="H174" s="43"/>
      <c r="I174" s="43"/>
      <c r="J174" s="43"/>
      <c r="K174" s="43"/>
      <c r="L174" s="43"/>
      <c r="M174" s="43"/>
      <c r="N174" s="43"/>
      <c r="O174" s="44"/>
      <c r="P174" s="43"/>
      <c r="Q174" s="43"/>
    </row>
    <row r="176" spans="1:18" ht="29.25" customHeight="1" x14ac:dyDescent="0.2">
      <c r="B176" s="61" t="s">
        <v>264</v>
      </c>
      <c r="C176" s="169" t="s">
        <v>330</v>
      </c>
      <c r="D176" s="169"/>
      <c r="E176" s="169"/>
      <c r="F176" s="169"/>
      <c r="G176" s="169"/>
      <c r="H176" s="169"/>
      <c r="I176" s="169"/>
      <c r="J176" s="169"/>
      <c r="K176" s="169"/>
      <c r="L176" s="169"/>
      <c r="M176" s="169"/>
      <c r="N176" s="169"/>
      <c r="O176" s="17"/>
      <c r="R176" s="17"/>
    </row>
    <row r="177" spans="1:18" ht="15" customHeight="1" x14ac:dyDescent="0.2">
      <c r="B177" s="21"/>
      <c r="C177" s="22"/>
      <c r="D177" s="22"/>
      <c r="E177" s="22"/>
      <c r="F177" s="22"/>
      <c r="G177" s="22"/>
      <c r="H177" s="22"/>
      <c r="I177" s="22"/>
      <c r="J177" s="22"/>
      <c r="K177" s="22"/>
      <c r="L177" s="22"/>
      <c r="M177" s="22"/>
      <c r="N177" s="22"/>
      <c r="O177" s="22"/>
      <c r="R177" s="22"/>
    </row>
    <row r="178" spans="1:18" ht="16.5" customHeight="1" x14ac:dyDescent="0.2">
      <c r="B178" s="170" t="s">
        <v>0</v>
      </c>
      <c r="C178" s="171" t="s">
        <v>13</v>
      </c>
      <c r="D178" s="172"/>
      <c r="E178" s="172"/>
      <c r="F178" s="173"/>
      <c r="G178" s="171" t="s">
        <v>2</v>
      </c>
      <c r="H178" s="172"/>
      <c r="I178" s="172"/>
      <c r="J178" s="172"/>
      <c r="K178" s="172"/>
      <c r="L178" s="172"/>
      <c r="M178" s="173"/>
      <c r="N178" s="174" t="s">
        <v>3</v>
      </c>
      <c r="O178" s="24"/>
      <c r="P178" s="168" t="s">
        <v>11</v>
      </c>
      <c r="Q178" s="168"/>
      <c r="R178" s="24"/>
    </row>
    <row r="179" spans="1:18" ht="31.5" customHeight="1" x14ac:dyDescent="0.2">
      <c r="B179" s="170"/>
      <c r="C179" s="38" t="s">
        <v>9</v>
      </c>
      <c r="D179" s="38" t="s">
        <v>10</v>
      </c>
      <c r="E179" s="38" t="s">
        <v>1</v>
      </c>
      <c r="F179" s="38" t="s">
        <v>16</v>
      </c>
      <c r="G179" s="38" t="s">
        <v>14</v>
      </c>
      <c r="H179" s="42" t="s">
        <v>15</v>
      </c>
      <c r="I179" s="38" t="s">
        <v>18</v>
      </c>
      <c r="J179" s="42" t="s">
        <v>17</v>
      </c>
      <c r="K179" s="38" t="s">
        <v>19</v>
      </c>
      <c r="L179" s="42" t="s">
        <v>20</v>
      </c>
      <c r="M179" s="38" t="s">
        <v>4</v>
      </c>
      <c r="N179" s="174"/>
      <c r="O179" s="24"/>
      <c r="P179" s="60" t="s">
        <v>26</v>
      </c>
      <c r="Q179" s="60" t="s">
        <v>5</v>
      </c>
      <c r="R179" s="24"/>
    </row>
    <row r="180" spans="1:18" ht="45" x14ac:dyDescent="0.2">
      <c r="B180" s="39" t="s">
        <v>331</v>
      </c>
      <c r="C180" s="26">
        <v>0</v>
      </c>
      <c r="D180" s="47">
        <v>2324744497</v>
      </c>
      <c r="E180" s="26">
        <v>0</v>
      </c>
      <c r="F180" s="46">
        <f t="shared" ref="F180:F185" si="18">+C180+D180+E180</f>
        <v>2324744497</v>
      </c>
      <c r="G180" s="26">
        <v>0</v>
      </c>
      <c r="H180" s="26"/>
      <c r="I180" s="26">
        <v>0</v>
      </c>
      <c r="J180" s="26"/>
      <c r="K180" s="26">
        <v>0</v>
      </c>
      <c r="L180" s="26"/>
      <c r="M180" s="26">
        <f t="shared" ref="M180:M185" si="19">+G180+I180+K180</f>
        <v>0</v>
      </c>
      <c r="N180" s="49">
        <f t="shared" ref="N180:N185" si="20">+F180+M180</f>
        <v>2324744497</v>
      </c>
      <c r="O180" s="28"/>
      <c r="P180" s="29" t="s">
        <v>332</v>
      </c>
      <c r="Q180" s="51">
        <v>1</v>
      </c>
      <c r="R180" s="28"/>
    </row>
    <row r="181" spans="1:18" ht="15" x14ac:dyDescent="0.2">
      <c r="B181" s="39" t="s">
        <v>333</v>
      </c>
      <c r="C181" s="26">
        <v>0</v>
      </c>
      <c r="D181" s="47">
        <v>2646075911</v>
      </c>
      <c r="E181" s="26">
        <v>0</v>
      </c>
      <c r="F181" s="46">
        <f t="shared" si="18"/>
        <v>2646075911</v>
      </c>
      <c r="G181" s="26">
        <v>0</v>
      </c>
      <c r="H181" s="26"/>
      <c r="I181" s="26">
        <v>0</v>
      </c>
      <c r="J181" s="26"/>
      <c r="K181" s="26">
        <v>0</v>
      </c>
      <c r="L181" s="26"/>
      <c r="M181" s="26">
        <f t="shared" si="19"/>
        <v>0</v>
      </c>
      <c r="N181" s="49">
        <f t="shared" si="20"/>
        <v>2646075911</v>
      </c>
      <c r="O181" s="28"/>
      <c r="P181" s="29"/>
      <c r="Q181" s="30"/>
      <c r="R181" s="28"/>
    </row>
    <row r="182" spans="1:18" ht="30" x14ac:dyDescent="0.2">
      <c r="B182" s="39" t="s">
        <v>334</v>
      </c>
      <c r="C182" s="26">
        <v>0</v>
      </c>
      <c r="D182" s="47">
        <v>420000000</v>
      </c>
      <c r="E182" s="26">
        <v>0</v>
      </c>
      <c r="F182" s="46">
        <f t="shared" si="18"/>
        <v>420000000</v>
      </c>
      <c r="G182" s="26">
        <v>0</v>
      </c>
      <c r="H182" s="26"/>
      <c r="I182" s="26">
        <v>0</v>
      </c>
      <c r="J182" s="26"/>
      <c r="K182" s="26">
        <v>0</v>
      </c>
      <c r="L182" s="26"/>
      <c r="M182" s="26">
        <f t="shared" si="19"/>
        <v>0</v>
      </c>
      <c r="N182" s="49">
        <f t="shared" si="20"/>
        <v>420000000</v>
      </c>
      <c r="O182" s="28"/>
      <c r="P182" s="29"/>
      <c r="Q182" s="30"/>
      <c r="R182" s="28"/>
    </row>
    <row r="183" spans="1:18" ht="30" x14ac:dyDescent="0.2">
      <c r="B183" s="39" t="s">
        <v>335</v>
      </c>
      <c r="C183" s="26">
        <v>0</v>
      </c>
      <c r="D183" s="47">
        <v>440434800</v>
      </c>
      <c r="E183" s="26">
        <v>0</v>
      </c>
      <c r="F183" s="46">
        <f t="shared" si="18"/>
        <v>440434800</v>
      </c>
      <c r="G183" s="26">
        <v>0</v>
      </c>
      <c r="H183" s="26"/>
      <c r="I183" s="26">
        <v>0</v>
      </c>
      <c r="J183" s="26"/>
      <c r="K183" s="26">
        <v>0</v>
      </c>
      <c r="L183" s="26"/>
      <c r="M183" s="26">
        <f t="shared" si="19"/>
        <v>0</v>
      </c>
      <c r="N183" s="49">
        <f t="shared" si="20"/>
        <v>440434800</v>
      </c>
      <c r="O183" s="28"/>
      <c r="P183" s="29"/>
      <c r="Q183" s="30"/>
      <c r="R183" s="28"/>
    </row>
    <row r="184" spans="1:18" ht="42.75" x14ac:dyDescent="0.2">
      <c r="B184" s="39" t="s">
        <v>238</v>
      </c>
      <c r="C184" s="26">
        <v>0</v>
      </c>
      <c r="D184" s="26">
        <v>0</v>
      </c>
      <c r="E184" s="26">
        <v>0</v>
      </c>
      <c r="F184" s="46">
        <f t="shared" si="18"/>
        <v>0</v>
      </c>
      <c r="G184" s="26">
        <v>0</v>
      </c>
      <c r="H184" s="26"/>
      <c r="I184" s="26">
        <v>0</v>
      </c>
      <c r="J184" s="26"/>
      <c r="K184" s="26">
        <v>0</v>
      </c>
      <c r="L184" s="26"/>
      <c r="M184" s="26">
        <f t="shared" si="19"/>
        <v>0</v>
      </c>
      <c r="N184" s="49">
        <f t="shared" si="20"/>
        <v>0</v>
      </c>
      <c r="O184" s="28"/>
      <c r="P184" s="29" t="s">
        <v>239</v>
      </c>
      <c r="Q184" s="51">
        <v>1</v>
      </c>
      <c r="R184" s="28"/>
    </row>
    <row r="185" spans="1:18" ht="42.75" x14ac:dyDescent="0.2">
      <c r="B185" s="39" t="s">
        <v>241</v>
      </c>
      <c r="C185" s="26">
        <v>0</v>
      </c>
      <c r="D185" s="47">
        <v>600000000</v>
      </c>
      <c r="E185" s="26">
        <v>0</v>
      </c>
      <c r="F185" s="46">
        <f t="shared" si="18"/>
        <v>600000000</v>
      </c>
      <c r="G185" s="26">
        <v>0</v>
      </c>
      <c r="H185" s="26"/>
      <c r="I185" s="26">
        <v>0</v>
      </c>
      <c r="J185" s="26"/>
      <c r="K185" s="26">
        <v>0</v>
      </c>
      <c r="L185" s="26"/>
      <c r="M185" s="26">
        <f t="shared" si="19"/>
        <v>0</v>
      </c>
      <c r="N185" s="49">
        <f t="shared" si="20"/>
        <v>600000000</v>
      </c>
      <c r="O185" s="28"/>
      <c r="P185" s="29" t="s">
        <v>242</v>
      </c>
      <c r="Q185" s="51">
        <v>0.8</v>
      </c>
      <c r="R185" s="28"/>
    </row>
    <row r="186" spans="1:18" ht="15.75" x14ac:dyDescent="0.2">
      <c r="B186" s="31" t="s">
        <v>6</v>
      </c>
      <c r="C186" s="32">
        <f>SUM(C180:C185)</f>
        <v>0</v>
      </c>
      <c r="D186" s="32">
        <f>SUM(D180:D185)</f>
        <v>6431255208</v>
      </c>
      <c r="E186" s="32">
        <f>SUM(E180:E185)</f>
        <v>0</v>
      </c>
      <c r="F186" s="32">
        <f>SUM(F180:F185)</f>
        <v>6431255208</v>
      </c>
      <c r="G186" s="32">
        <f>SUM(G180:G185)</f>
        <v>0</v>
      </c>
      <c r="I186" s="32">
        <f>SUM(I180:I185)</f>
        <v>0</v>
      </c>
      <c r="K186" s="32">
        <f>SUM(K180:K185)</f>
        <v>0</v>
      </c>
      <c r="M186" s="50">
        <f>SUM(M180:M185)</f>
        <v>0</v>
      </c>
      <c r="N186" s="50">
        <f>SUM(N180:N185)</f>
        <v>6431255208</v>
      </c>
      <c r="O186" s="33"/>
      <c r="Q186" s="48"/>
      <c r="R186" s="33"/>
    </row>
    <row r="188" spans="1:18" ht="15.75" x14ac:dyDescent="0.2">
      <c r="B188" s="31" t="s">
        <v>12</v>
      </c>
      <c r="C188" s="34">
        <f>F186</f>
        <v>6431255208</v>
      </c>
      <c r="D188" s="40"/>
    </row>
    <row r="189" spans="1:18" ht="15.75" x14ac:dyDescent="0.2">
      <c r="B189" s="31" t="s">
        <v>7</v>
      </c>
      <c r="C189" s="34">
        <f>+M186</f>
        <v>0</v>
      </c>
      <c r="D189" s="40"/>
    </row>
    <row r="190" spans="1:18" ht="15.75" x14ac:dyDescent="0.25">
      <c r="B190" s="31" t="s">
        <v>3</v>
      </c>
      <c r="C190" s="36">
        <f>+C188+C189</f>
        <v>6431255208</v>
      </c>
      <c r="D190" s="41"/>
    </row>
    <row r="192" spans="1:18" x14ac:dyDescent="0.2">
      <c r="A192" s="43"/>
      <c r="B192" s="43"/>
      <c r="C192" s="43"/>
      <c r="D192" s="43"/>
      <c r="E192" s="43"/>
      <c r="F192" s="43"/>
      <c r="G192" s="43"/>
      <c r="H192" s="43"/>
      <c r="I192" s="43"/>
      <c r="J192" s="43"/>
      <c r="K192" s="43"/>
      <c r="L192" s="43"/>
      <c r="M192" s="43"/>
      <c r="N192" s="43"/>
      <c r="O192" s="44"/>
      <c r="P192" s="43"/>
      <c r="Q192" s="43"/>
    </row>
  </sheetData>
  <mergeCells count="64">
    <mergeCell ref="A62:A69"/>
    <mergeCell ref="A71:A75"/>
    <mergeCell ref="A76:A77"/>
    <mergeCell ref="C176:N176"/>
    <mergeCell ref="B178:B179"/>
    <mergeCell ref="C178:F178"/>
    <mergeCell ref="G178:M178"/>
    <mergeCell ref="N178:N179"/>
    <mergeCell ref="C141:N141"/>
    <mergeCell ref="B143:B144"/>
    <mergeCell ref="C143:F143"/>
    <mergeCell ref="G143:M143"/>
    <mergeCell ref="N143:N144"/>
    <mergeCell ref="C107:N107"/>
    <mergeCell ref="B109:B110"/>
    <mergeCell ref="C109:F109"/>
    <mergeCell ref="P178:Q178"/>
    <mergeCell ref="C158:N158"/>
    <mergeCell ref="B160:B161"/>
    <mergeCell ref="C160:F160"/>
    <mergeCell ref="G160:M160"/>
    <mergeCell ref="N160:N161"/>
    <mergeCell ref="P160:Q160"/>
    <mergeCell ref="P143:Q143"/>
    <mergeCell ref="C123:N123"/>
    <mergeCell ref="B125:B126"/>
    <mergeCell ref="C125:F125"/>
    <mergeCell ref="G125:M125"/>
    <mergeCell ref="N125:N126"/>
    <mergeCell ref="P125:Q125"/>
    <mergeCell ref="G109:M109"/>
    <mergeCell ref="N109:N110"/>
    <mergeCell ref="P109:Q109"/>
    <mergeCell ref="C86:N86"/>
    <mergeCell ref="B88:B89"/>
    <mergeCell ref="C88:F88"/>
    <mergeCell ref="G88:M88"/>
    <mergeCell ref="N88:N89"/>
    <mergeCell ref="P88:Q88"/>
    <mergeCell ref="P60:Q60"/>
    <mergeCell ref="C41:N41"/>
    <mergeCell ref="B43:B44"/>
    <mergeCell ref="C43:F43"/>
    <mergeCell ref="G43:M43"/>
    <mergeCell ref="N43:N44"/>
    <mergeCell ref="P43:Q43"/>
    <mergeCell ref="C58:N58"/>
    <mergeCell ref="B60:B61"/>
    <mergeCell ref="C60:F60"/>
    <mergeCell ref="G60:M60"/>
    <mergeCell ref="N60:N61"/>
    <mergeCell ref="P6:Q6"/>
    <mergeCell ref="C22:N22"/>
    <mergeCell ref="B24:B25"/>
    <mergeCell ref="C24:F24"/>
    <mergeCell ref="G24:M24"/>
    <mergeCell ref="N24:N25"/>
    <mergeCell ref="P24:Q24"/>
    <mergeCell ref="C2:N2"/>
    <mergeCell ref="C4:N4"/>
    <mergeCell ref="B6:B7"/>
    <mergeCell ref="C6:F6"/>
    <mergeCell ref="G6:M6"/>
    <mergeCell ref="N6:N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Portada</vt:lpstr>
      <vt:lpstr>Presentación</vt:lpstr>
      <vt:lpstr>Obj 1</vt:lpstr>
      <vt:lpstr>Obj 2</vt:lpstr>
      <vt:lpstr>Obj 3</vt:lpstr>
      <vt:lpstr>Obj 4</vt:lpstr>
      <vt:lpstr>Obj 5</vt:lpstr>
      <vt:lpstr>Obj 6</vt:lpstr>
      <vt:lpstr>Obj 7</vt:lpstr>
      <vt:lpstr>Obj 8</vt:lpstr>
      <vt:lpstr>Plan de Participación</vt:lpstr>
      <vt:lpstr>Aportes y respuestas</vt:lpstr>
      <vt:lpstr>Control de Cambios</vt:lpstr>
      <vt:lpstr>'Aportes y respuestas'!Área_de_impresión</vt:lpstr>
      <vt:lpstr>'Plan de Participación'!Área_de_impresión</vt:lpstr>
      <vt:lpstr>Portada!Área_de_impresión</vt:lpstr>
      <vt:lpstr>Presentación!Área_de_impresión</vt:lpstr>
      <vt:lpstr>'Aportes y respuestas'!Títulos_a_imprimir</vt:lpstr>
      <vt:lpstr>'Plan de Participación'!Títulos_a_imprimir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Yenny Adriana Pereira Oviedo</cp:lastModifiedBy>
  <cp:lastPrinted>2020-02-15T21:16:00Z</cp:lastPrinted>
  <dcterms:created xsi:type="dcterms:W3CDTF">2016-06-27T17:23:36Z</dcterms:created>
  <dcterms:modified xsi:type="dcterms:W3CDTF">2020-08-11T20:31:45Z</dcterms:modified>
</cp:coreProperties>
</file>