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pinzon\Desktop\"/>
    </mc:Choice>
  </mc:AlternateContent>
  <xr:revisionPtr revIDLastSave="0" documentId="13_ncr:1_{D515D392-0527-461C-B35C-EA713B51E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FCTeI" sheetId="4" r:id="rId1"/>
  </sheets>
  <externalReferences>
    <externalReference r:id="rId2"/>
  </externalReferences>
  <definedNames>
    <definedName name="_xlnm._FilterDatabase" localSheetId="0" hidden="1">'Ejecucion FCTeI'!$A$2:$Y$38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6" i="4" l="1"/>
  <c r="Z36" i="4"/>
  <c r="Y36" i="4"/>
  <c r="X36" i="4"/>
  <c r="W36" i="4"/>
  <c r="V36" i="4"/>
  <c r="U36" i="4"/>
  <c r="S36" i="4"/>
  <c r="T36" i="4" s="1"/>
  <c r="AA35" i="4"/>
  <c r="Z35" i="4"/>
  <c r="Y35" i="4"/>
  <c r="X35" i="4"/>
  <c r="W35" i="4"/>
  <c r="V35" i="4"/>
  <c r="U35" i="4"/>
  <c r="S35" i="4"/>
  <c r="T35" i="4" s="1"/>
  <c r="AA34" i="4"/>
  <c r="Z34" i="4"/>
  <c r="Y34" i="4"/>
  <c r="X34" i="4"/>
  <c r="W34" i="4"/>
  <c r="V34" i="4"/>
  <c r="U34" i="4"/>
  <c r="S34" i="4"/>
  <c r="T34" i="4" s="1"/>
  <c r="AA33" i="4"/>
  <c r="Z33" i="4"/>
  <c r="Y33" i="4"/>
  <c r="X33" i="4"/>
  <c r="W33" i="4"/>
  <c r="V33" i="4"/>
  <c r="U33" i="4"/>
  <c r="S33" i="4"/>
  <c r="T33" i="4" s="1"/>
  <c r="AA32" i="4"/>
  <c r="Z32" i="4"/>
  <c r="Y32" i="4"/>
  <c r="X32" i="4"/>
  <c r="W32" i="4"/>
  <c r="V32" i="4"/>
  <c r="U32" i="4"/>
  <c r="S32" i="4"/>
  <c r="T32" i="4" s="1"/>
  <c r="AA31" i="4"/>
  <c r="Z31" i="4"/>
  <c r="Y31" i="4"/>
  <c r="X31" i="4"/>
  <c r="W31" i="4"/>
  <c r="V31" i="4"/>
  <c r="U31" i="4"/>
  <c r="S31" i="4"/>
  <c r="T31" i="4" s="1"/>
  <c r="AA30" i="4"/>
  <c r="Z30" i="4"/>
  <c r="Y30" i="4"/>
  <c r="X30" i="4"/>
  <c r="W30" i="4"/>
  <c r="V30" i="4"/>
  <c r="U30" i="4"/>
  <c r="S30" i="4"/>
  <c r="T30" i="4" s="1"/>
  <c r="AA29" i="4"/>
  <c r="Z29" i="4"/>
  <c r="Y29" i="4"/>
  <c r="X29" i="4"/>
  <c r="W29" i="4"/>
  <c r="V29" i="4"/>
  <c r="U29" i="4"/>
  <c r="O29" i="4"/>
  <c r="O37" i="4" s="1"/>
  <c r="AA28" i="4"/>
  <c r="Z28" i="4"/>
  <c r="Y28" i="4"/>
  <c r="X28" i="4"/>
  <c r="W28" i="4"/>
  <c r="V28" i="4"/>
  <c r="U28" i="4"/>
  <c r="S28" i="4"/>
  <c r="T28" i="4" s="1"/>
  <c r="AA27" i="4"/>
  <c r="Z27" i="4"/>
  <c r="Y27" i="4"/>
  <c r="X27" i="4"/>
  <c r="W27" i="4"/>
  <c r="V27" i="4"/>
  <c r="U27" i="4"/>
  <c r="S27" i="4"/>
  <c r="T27" i="4" s="1"/>
  <c r="AA26" i="4"/>
  <c r="Z26" i="4"/>
  <c r="Y26" i="4"/>
  <c r="X26" i="4"/>
  <c r="W26" i="4"/>
  <c r="V26" i="4"/>
  <c r="U26" i="4"/>
  <c r="S26" i="4"/>
  <c r="T26" i="4" s="1"/>
  <c r="AA25" i="4"/>
  <c r="Z25" i="4"/>
  <c r="Y25" i="4"/>
  <c r="X25" i="4"/>
  <c r="W25" i="4"/>
  <c r="V25" i="4"/>
  <c r="U25" i="4"/>
  <c r="S25" i="4"/>
  <c r="T25" i="4" s="1"/>
  <c r="AA24" i="4"/>
  <c r="Z24" i="4"/>
  <c r="Y24" i="4"/>
  <c r="X24" i="4"/>
  <c r="W24" i="4"/>
  <c r="V24" i="4"/>
  <c r="U24" i="4"/>
  <c r="S24" i="4"/>
  <c r="T24" i="4" s="1"/>
  <c r="AA23" i="4"/>
  <c r="Z23" i="4"/>
  <c r="Y23" i="4"/>
  <c r="X23" i="4"/>
  <c r="W23" i="4"/>
  <c r="V23" i="4"/>
  <c r="U23" i="4"/>
  <c r="S23" i="4"/>
  <c r="T23" i="4" s="1"/>
  <c r="AA22" i="4"/>
  <c r="Z22" i="4"/>
  <c r="Y22" i="4"/>
  <c r="X22" i="4"/>
  <c r="W22" i="4"/>
  <c r="V22" i="4"/>
  <c r="U22" i="4"/>
  <c r="S22" i="4"/>
  <c r="T22" i="4" s="1"/>
  <c r="AA21" i="4"/>
  <c r="Z21" i="4"/>
  <c r="Y21" i="4"/>
  <c r="X21" i="4"/>
  <c r="W21" i="4"/>
  <c r="V21" i="4"/>
  <c r="U21" i="4"/>
  <c r="S21" i="4"/>
  <c r="T21" i="4" s="1"/>
  <c r="AA20" i="4"/>
  <c r="Z20" i="4"/>
  <c r="Y20" i="4"/>
  <c r="X20" i="4"/>
  <c r="W20" i="4"/>
  <c r="V20" i="4"/>
  <c r="U20" i="4"/>
  <c r="S20" i="4"/>
  <c r="T20" i="4" s="1"/>
  <c r="AA19" i="4"/>
  <c r="Z19" i="4"/>
  <c r="Y19" i="4"/>
  <c r="X19" i="4"/>
  <c r="W19" i="4"/>
  <c r="V19" i="4"/>
  <c r="U19" i="4"/>
  <c r="S19" i="4"/>
  <c r="T19" i="4" s="1"/>
  <c r="AA18" i="4"/>
  <c r="Z18" i="4"/>
  <c r="Y18" i="4"/>
  <c r="X18" i="4"/>
  <c r="W18" i="4"/>
  <c r="V18" i="4"/>
  <c r="U18" i="4"/>
  <c r="S18" i="4"/>
  <c r="T18" i="4" s="1"/>
  <c r="AA17" i="4"/>
  <c r="Z17" i="4"/>
  <c r="Y17" i="4"/>
  <c r="X17" i="4"/>
  <c r="W17" i="4"/>
  <c r="V17" i="4"/>
  <c r="U17" i="4"/>
  <c r="S17" i="4"/>
  <c r="T17" i="4" s="1"/>
  <c r="AA16" i="4"/>
  <c r="Z16" i="4"/>
  <c r="Y16" i="4"/>
  <c r="X16" i="4"/>
  <c r="W16" i="4"/>
  <c r="V16" i="4"/>
  <c r="U16" i="4"/>
  <c r="S16" i="4"/>
  <c r="T16" i="4" s="1"/>
  <c r="AA15" i="4"/>
  <c r="Z15" i="4"/>
  <c r="Y15" i="4"/>
  <c r="X15" i="4"/>
  <c r="W15" i="4"/>
  <c r="V15" i="4"/>
  <c r="U15" i="4"/>
  <c r="S15" i="4"/>
  <c r="T15" i="4" s="1"/>
  <c r="AA14" i="4"/>
  <c r="Z14" i="4"/>
  <c r="Y14" i="4"/>
  <c r="X14" i="4"/>
  <c r="W14" i="4"/>
  <c r="V14" i="4"/>
  <c r="U14" i="4"/>
  <c r="S14" i="4"/>
  <c r="T14" i="4" s="1"/>
  <c r="AA13" i="4"/>
  <c r="Z13" i="4"/>
  <c r="Y13" i="4"/>
  <c r="X13" i="4"/>
  <c r="W13" i="4"/>
  <c r="V13" i="4"/>
  <c r="U13" i="4"/>
  <c r="S13" i="4"/>
  <c r="T13" i="4" s="1"/>
  <c r="AA12" i="4"/>
  <c r="Z12" i="4"/>
  <c r="Y12" i="4"/>
  <c r="X12" i="4"/>
  <c r="W12" i="4"/>
  <c r="V12" i="4"/>
  <c r="U12" i="4"/>
  <c r="S12" i="4"/>
  <c r="T12" i="4" s="1"/>
  <c r="AA11" i="4"/>
  <c r="Z11" i="4"/>
  <c r="Y11" i="4"/>
  <c r="X11" i="4"/>
  <c r="W11" i="4"/>
  <c r="V11" i="4"/>
  <c r="U11" i="4"/>
  <c r="S11" i="4"/>
  <c r="T11" i="4" s="1"/>
  <c r="AA10" i="4"/>
  <c r="Z10" i="4"/>
  <c r="Y10" i="4"/>
  <c r="X10" i="4"/>
  <c r="W10" i="4"/>
  <c r="V10" i="4"/>
  <c r="U10" i="4"/>
  <c r="S10" i="4"/>
  <c r="T10" i="4" s="1"/>
  <c r="AA9" i="4"/>
  <c r="Z9" i="4"/>
  <c r="Y9" i="4"/>
  <c r="X9" i="4"/>
  <c r="W9" i="4"/>
  <c r="V9" i="4"/>
  <c r="U9" i="4"/>
  <c r="S9" i="4"/>
  <c r="T9" i="4" s="1"/>
  <c r="AA8" i="4"/>
  <c r="Z8" i="4"/>
  <c r="Y8" i="4"/>
  <c r="X8" i="4"/>
  <c r="W8" i="4"/>
  <c r="V8" i="4"/>
  <c r="U8" i="4"/>
  <c r="S8" i="4"/>
  <c r="T8" i="4" s="1"/>
  <c r="AA7" i="4"/>
  <c r="Z7" i="4"/>
  <c r="Y7" i="4"/>
  <c r="X7" i="4"/>
  <c r="W7" i="4"/>
  <c r="V7" i="4"/>
  <c r="U7" i="4"/>
  <c r="S7" i="4"/>
  <c r="T7" i="4" s="1"/>
  <c r="AA6" i="4"/>
  <c r="Z6" i="4"/>
  <c r="Y6" i="4"/>
  <c r="X6" i="4"/>
  <c r="W6" i="4"/>
  <c r="V6" i="4"/>
  <c r="U6" i="4"/>
  <c r="S6" i="4"/>
  <c r="T6" i="4" s="1"/>
  <c r="AA5" i="4"/>
  <c r="Z5" i="4"/>
  <c r="Y5" i="4"/>
  <c r="X5" i="4"/>
  <c r="W5" i="4"/>
  <c r="V5" i="4"/>
  <c r="U5" i="4"/>
  <c r="S5" i="4"/>
  <c r="T5" i="4" s="1"/>
  <c r="AA4" i="4"/>
  <c r="AA37" i="4" s="1"/>
  <c r="Z4" i="4"/>
  <c r="Y4" i="4"/>
  <c r="X4" i="4"/>
  <c r="W4" i="4"/>
  <c r="V4" i="4"/>
  <c r="U4" i="4"/>
  <c r="S4" i="4"/>
  <c r="U37" i="4" l="1"/>
  <c r="V37" i="4"/>
  <c r="X37" i="4"/>
  <c r="W37" i="4"/>
  <c r="Y37" i="4"/>
  <c r="Z37" i="4"/>
  <c r="T4" i="4"/>
  <c r="S29" i="4"/>
  <c r="T29" i="4" s="1"/>
  <c r="T37" i="4" l="1"/>
  <c r="S37" i="4"/>
</calcChain>
</file>

<file path=xl/sharedStrings.xml><?xml version="1.0" encoding="utf-8"?>
<sst xmlns="http://schemas.openxmlformats.org/spreadsheetml/2006/main" count="116" uniqueCount="89">
  <si>
    <t>EJECUCIÓN PRESUPUESTO ASIGNADO AL FONDO DE CIENCIA, TECNOLOGÍA E INNOVACIÓN DEL SISTEMA GENERAL DE REGALÍAS</t>
  </si>
  <si>
    <t>No.</t>
  </si>
  <si>
    <t>DEPARTAMENTO</t>
  </si>
  <si>
    <t>REGIÓN</t>
  </si>
  <si>
    <t>ASIGNACIÓN AJUSTADA 
(2012-2018)</t>
  </si>
  <si>
    <t>PROYECTOS APROBADOS 
(2012-2018)</t>
  </si>
  <si>
    <t xml:space="preserve">LIBERACIÓN DE RECURSOS TOTALES Y PARCIALES SIN REINTEGRO
</t>
  </si>
  <si>
    <t>ASIGNACIÓN 
2019-2020</t>
  </si>
  <si>
    <t>PRESUPUESTO APROBADO 2019-2020</t>
  </si>
  <si>
    <t>RECURSOS
APROBADOS 
2019-2020</t>
  </si>
  <si>
    <t>LIBERACIÓN DE RECURSOS TOTALES Y PARCIALES
2019-2020</t>
  </si>
  <si>
    <t>SALDO PRESUPUESTO 2019-2020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</si>
  <si>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</si>
  <si>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</si>
  <si>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</si>
  <si>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</si>
  <si>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</si>
  <si>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</si>
  <si>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</si>
  <si>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</si>
  <si>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</si>
  <si>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</si>
  <si>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AMAZONAS</t>
  </si>
  <si>
    <t>CENTRO SUR</t>
  </si>
  <si>
    <t>ANTIOQUIA</t>
  </si>
  <si>
    <t>EJE CAFETERO</t>
  </si>
  <si>
    <t>ARAUCA</t>
  </si>
  <si>
    <t>LLANOS</t>
  </si>
  <si>
    <t>CARIBE</t>
  </si>
  <si>
    <t>CENTRO ORIENTE</t>
  </si>
  <si>
    <t>CALDAS</t>
  </si>
  <si>
    <t>CASANARE</t>
  </si>
  <si>
    <t>CAUCA</t>
  </si>
  <si>
    <t>PACÍFICO</t>
  </si>
  <si>
    <t>CESAR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</si>
  <si>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</si>
  <si>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</si>
  <si>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</si>
  <si>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</si>
  <si>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</si>
  <si>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</si>
  <si>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</si>
  <si>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</si>
  <si>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</si>
  <si>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</si>
  <si>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</si>
  <si>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</si>
  <si>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</si>
  <si>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</si>
  <si>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VICHADA</t>
  </si>
  <si>
    <t>TOTAL</t>
  </si>
  <si>
    <t>SALDOS NO EJECUTADOS REINTEGRADOS EN DECRETO DE CIERRE 1103 BIENIO 2015-2016</t>
  </si>
  <si>
    <t>SALDOS NO EJECUTADOS REINTEGRADOS EN DECRETO DE CIERRE 606 BIENIO 2017-2018</t>
  </si>
  <si>
    <t>F</t>
  </si>
  <si>
    <t>RESTRICCIÓN DEL 20%</t>
  </si>
  <si>
    <t>J=G*20%</t>
  </si>
  <si>
    <t>M</t>
  </si>
  <si>
    <t>3=2-J</t>
  </si>
  <si>
    <t>APROBACIÓN VIGENCIAS FUTURAS
2019-2020</t>
  </si>
  <si>
    <t>SALDO AJUSTADO CON TRASLADO DE RECURSOS 
(2012-2018)</t>
  </si>
  <si>
    <t>MAYOR RECAUDO 2017-2018</t>
  </si>
  <si>
    <t>APROBACIÓN VIGENCIAS FUTURAS
2021-2022</t>
  </si>
  <si>
    <t>RECURSOS LIBERADOS SIN GIRO POR EL SGR
(2019-2020)</t>
  </si>
  <si>
    <t>SALDO DISPONIBLE PARA APROBACIÓN DE PROYECTOS EN 2020</t>
  </si>
  <si>
    <t>1=(A-B-+C-E+F)</t>
  </si>
  <si>
    <t>N</t>
  </si>
  <si>
    <t>2=(1+I-D-K+M+L)</t>
  </si>
  <si>
    <t>SALDO DEL MAYOR RECAUDO 2017-2018</t>
  </si>
  <si>
    <t>VALOR APROPIADO</t>
  </si>
  <si>
    <t>TOTAL SALDO DISPONIBLE AJUSTADO AL DECRETO DE CIERRE 317 DE 30/MARZO 2021</t>
  </si>
  <si>
    <t>ATLANTICO</t>
  </si>
  <si>
    <t>BOGOTA D.C.</t>
  </si>
  <si>
    <t>BOLIVAR</t>
  </si>
  <si>
    <t>BOYACA</t>
  </si>
  <si>
    <t>CAQUETA</t>
  </si>
  <si>
    <t>CHOCO</t>
  </si>
  <si>
    <t>CORDOBA</t>
  </si>
  <si>
    <t>GUAINIA</t>
  </si>
  <si>
    <t>QUINDIO</t>
  </si>
  <si>
    <t>SAN ANDRES</t>
  </si>
  <si>
    <t>VAUPES</t>
  </si>
  <si>
    <t>6 = 4 - 5</t>
  </si>
  <si>
    <t>10 = 9 -6</t>
  </si>
  <si>
    <t>4 = B + K - M - D - E</t>
  </si>
  <si>
    <t>VALOR APROBADO 2012-2020</t>
  </si>
  <si>
    <t>VALOR GIROS A 31/Dic/2020</t>
  </si>
  <si>
    <t>PENDIENTE POR GIRAR</t>
  </si>
  <si>
    <t>Fuente: Seguimiento Presupuesto de Inversión - Secretaria Técnica - Fondo De Ciencia, Tecnología e Innovación – OCAD FCTeI a corte 6 de Abril de 2021</t>
  </si>
  <si>
    <t>DISPONIBILIDAD INICIAL DECRETO DE CIERRE 317/2021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</si>
</sst>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7"/>
      <color rgb="FF7F7F7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69169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/>
    <xf numFmtId="4" fontId="4" fillId="0" borderId="0" xfId="0" applyNumberFormat="1" applyFont="1" applyFill="1" applyBorder="1"/>
    <xf numFmtId="0" fontId="3" fillId="3" borderId="2" xfId="2" applyFont="1" applyFill="1" applyBorder="1" applyAlignment="1"/>
    <xf numFmtId="0" fontId="3" fillId="3" borderId="3" xfId="2" applyFont="1" applyFill="1" applyBorder="1" applyAlignment="1"/>
    <xf numFmtId="0" fontId="3" fillId="3" borderId="4" xfId="2" applyFont="1" applyFill="1" applyBorder="1" applyAlignment="1"/>
    <xf numFmtId="4" fontId="3" fillId="3" borderId="1" xfId="2" applyNumberFormat="1" applyFont="1" applyFill="1" applyBorder="1"/>
    <xf numFmtId="0" fontId="7" fillId="0" borderId="0" xfId="0" applyFont="1" applyAlignment="1">
      <alignment horizontal="left" vertical="center" readingOrder="1"/>
    </xf>
    <xf numFmtId="0" fontId="2" fillId="0" borderId="0" xfId="2" applyFill="1"/>
    <xf numFmtId="4" fontId="2" fillId="0" borderId="0" xfId="2" applyNumberFormat="1" applyFill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164" fontId="4" fillId="0" borderId="1" xfId="3" applyNumberFormat="1" applyFont="1" applyFill="1" applyBorder="1" applyAlignment="1">
      <alignment horizontal="center"/>
    </xf>
    <xf numFmtId="43" fontId="4" fillId="0" borderId="1" xfId="3" applyFont="1" applyBorder="1" applyAlignment="1">
      <alignment horizontal="center"/>
    </xf>
    <xf numFmtId="164" fontId="4" fillId="0" borderId="1" xfId="3" applyNumberFormat="1" applyFont="1" applyBorder="1"/>
    <xf numFmtId="0" fontId="3" fillId="4" borderId="1" xfId="2" applyFont="1" applyFill="1" applyBorder="1" applyAlignment="1">
      <alignment horizontal="center" vertical="center" wrapText="1"/>
    </xf>
    <xf numFmtId="9" fontId="3" fillId="4" borderId="1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1" fontId="3" fillId="4" borderId="5" xfId="3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4">
    <cellStyle name="Bueno" xfId="2" builtinId="26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_Minciencias\2_Ppto%20Inversion%20Minciencias\DISPONIBILIDAD%20INICIAL%20AJUSTADA%20AL%20DECRETO%20DE%20CIERRE%20317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 (2)"/>
      <sheetName val="Hoja2"/>
    </sheetNames>
    <sheetDataSet>
      <sheetData sheetId="0">
        <row r="5">
          <cell r="A5" t="str">
            <v>AMAZONAS</v>
          </cell>
          <cell r="B5">
            <v>42843897778.219994</v>
          </cell>
          <cell r="C5">
            <v>30551195353.080002</v>
          </cell>
          <cell r="D5">
            <v>12292702425.139992</v>
          </cell>
          <cell r="E5">
            <v>22337227682</v>
          </cell>
          <cell r="F5">
            <v>88636099</v>
          </cell>
          <cell r="G5">
            <v>22425863781</v>
          </cell>
          <cell r="H5">
            <v>10133161355.860008</v>
          </cell>
        </row>
        <row r="6">
          <cell r="A6" t="str">
            <v>ANTIOQUIA</v>
          </cell>
          <cell r="B6">
            <v>379638702112.11005</v>
          </cell>
          <cell r="C6">
            <v>244074969223.88</v>
          </cell>
          <cell r="D6">
            <v>135563732888.23004</v>
          </cell>
          <cell r="E6">
            <v>147806188088</v>
          </cell>
          <cell r="F6">
            <v>2770729313</v>
          </cell>
          <cell r="G6">
            <v>150576917401</v>
          </cell>
          <cell r="H6">
            <v>15013184512.769958</v>
          </cell>
        </row>
        <row r="7">
          <cell r="A7" t="str">
            <v>ARAUCA</v>
          </cell>
          <cell r="B7">
            <v>91061091700.039993</v>
          </cell>
          <cell r="C7">
            <v>45651121968.860001</v>
          </cell>
          <cell r="D7">
            <v>45409969731.179993</v>
          </cell>
          <cell r="E7">
            <v>47912500376</v>
          </cell>
          <cell r="F7">
            <v>161584789</v>
          </cell>
          <cell r="G7">
            <v>48074085165</v>
          </cell>
          <cell r="H7">
            <v>2664115433.8200073</v>
          </cell>
        </row>
        <row r="8">
          <cell r="A8" t="str">
            <v>ATLANTICO</v>
          </cell>
          <cell r="B8">
            <v>194772992562.99008</v>
          </cell>
          <cell r="C8">
            <v>130458410077.12</v>
          </cell>
          <cell r="D8">
            <v>64314582485.870087</v>
          </cell>
          <cell r="E8">
            <v>65566110613</v>
          </cell>
          <cell r="F8">
            <v>467498363</v>
          </cell>
          <cell r="G8">
            <v>66033608976</v>
          </cell>
          <cell r="H8">
            <v>1719026490.1299133</v>
          </cell>
        </row>
        <row r="9">
          <cell r="A9" t="str">
            <v>BOGOTA D.C.</v>
          </cell>
          <cell r="B9">
            <v>145651291871.14008</v>
          </cell>
          <cell r="C9">
            <v>97382061488.919983</v>
          </cell>
          <cell r="D9">
            <v>48269230382.220093</v>
          </cell>
          <cell r="E9">
            <v>52128166887</v>
          </cell>
          <cell r="F9">
            <v>232299842</v>
          </cell>
          <cell r="G9">
            <v>52360466729</v>
          </cell>
          <cell r="H9">
            <v>4091236346.7799072</v>
          </cell>
        </row>
        <row r="10">
          <cell r="A10" t="str">
            <v>BOLIVAR</v>
          </cell>
          <cell r="B10">
            <v>221276201171.23004</v>
          </cell>
          <cell r="C10">
            <v>89090800186.059998</v>
          </cell>
          <cell r="D10">
            <v>132185400985.17004</v>
          </cell>
          <cell r="E10">
            <v>132334343205</v>
          </cell>
          <cell r="F10">
            <v>549169272</v>
          </cell>
          <cell r="G10">
            <v>132883512477</v>
          </cell>
          <cell r="H10">
            <v>698111491.82995605</v>
          </cell>
        </row>
        <row r="11">
          <cell r="A11" t="str">
            <v>BOYACA</v>
          </cell>
          <cell r="B11">
            <v>155311078454.11996</v>
          </cell>
          <cell r="C11">
            <v>92728384038.850006</v>
          </cell>
          <cell r="D11">
            <v>62582694415.269958</v>
          </cell>
          <cell r="E11">
            <v>76343162948</v>
          </cell>
          <cell r="F11">
            <v>363677120</v>
          </cell>
          <cell r="G11">
            <v>76706840068</v>
          </cell>
          <cell r="H11">
            <v>14124145652.730042</v>
          </cell>
        </row>
        <row r="12">
          <cell r="A12" t="str">
            <v>CALDAS</v>
          </cell>
          <cell r="B12">
            <v>105852142383.86003</v>
          </cell>
          <cell r="C12">
            <v>58103777272.550003</v>
          </cell>
          <cell r="D12">
            <v>47748365111.310028</v>
          </cell>
          <cell r="E12">
            <v>42298590096</v>
          </cell>
          <cell r="F12">
            <v>7185068517</v>
          </cell>
          <cell r="G12">
            <v>49483658613</v>
          </cell>
          <cell r="H12">
            <v>1735293501.6899719</v>
          </cell>
        </row>
        <row r="13">
          <cell r="A13" t="str">
            <v>CAQUETA</v>
          </cell>
          <cell r="B13">
            <v>136663971299.45001</v>
          </cell>
          <cell r="C13">
            <v>98317610868</v>
          </cell>
          <cell r="D13">
            <v>38346360431.450012</v>
          </cell>
          <cell r="E13">
            <v>41347115956</v>
          </cell>
          <cell r="F13">
            <v>229433003</v>
          </cell>
          <cell r="G13">
            <v>41576548959</v>
          </cell>
          <cell r="H13">
            <v>3230188527.5499878</v>
          </cell>
        </row>
        <row r="14">
          <cell r="A14" t="str">
            <v>CASANARE</v>
          </cell>
          <cell r="B14">
            <v>63518334757.57</v>
          </cell>
          <cell r="C14">
            <v>20960443222.980003</v>
          </cell>
          <cell r="D14">
            <v>42557891534.589996</v>
          </cell>
          <cell r="E14">
            <v>74078915746</v>
          </cell>
          <cell r="F14">
            <v>178814374</v>
          </cell>
          <cell r="G14">
            <v>74257730120</v>
          </cell>
          <cell r="H14">
            <v>31699838585.410004</v>
          </cell>
        </row>
        <row r="15">
          <cell r="A15" t="str">
            <v>CAUCA</v>
          </cell>
          <cell r="B15">
            <v>227691224266.68997</v>
          </cell>
          <cell r="C15">
            <v>123082841531.62001</v>
          </cell>
          <cell r="D15">
            <v>104608382735.06996</v>
          </cell>
          <cell r="E15">
            <v>134171016099</v>
          </cell>
          <cell r="F15">
            <v>8603448206</v>
          </cell>
          <cell r="G15">
            <v>142774464305</v>
          </cell>
          <cell r="H15">
            <v>38166081569.930038</v>
          </cell>
        </row>
        <row r="16">
          <cell r="A16" t="str">
            <v>CESAR</v>
          </cell>
          <cell r="B16">
            <v>163027377210.85995</v>
          </cell>
          <cell r="C16">
            <v>89672069327.139999</v>
          </cell>
          <cell r="D16">
            <v>73355307883.719955</v>
          </cell>
          <cell r="E16">
            <v>101375863715</v>
          </cell>
          <cell r="F16">
            <v>356677389</v>
          </cell>
          <cell r="G16">
            <v>101732541104</v>
          </cell>
          <cell r="H16">
            <v>28377233220.280045</v>
          </cell>
        </row>
        <row r="17">
          <cell r="A17" t="str">
            <v>CHOCO</v>
          </cell>
          <cell r="B17">
            <v>199675002857.41998</v>
          </cell>
          <cell r="C17">
            <v>100533491380.24998</v>
          </cell>
          <cell r="D17">
            <v>99141511477.169998</v>
          </cell>
          <cell r="E17">
            <v>101000158095</v>
          </cell>
          <cell r="F17">
            <v>326261018</v>
          </cell>
          <cell r="G17">
            <v>101326419113</v>
          </cell>
          <cell r="H17">
            <v>2184907635.8300018</v>
          </cell>
        </row>
        <row r="18">
          <cell r="A18" t="str">
            <v>CORDOBA</v>
          </cell>
          <cell r="B18">
            <v>310502394447.27002</v>
          </cell>
          <cell r="C18">
            <v>168105384341.5</v>
          </cell>
          <cell r="D18">
            <v>142397010105.77002</v>
          </cell>
          <cell r="E18">
            <v>183012224391</v>
          </cell>
          <cell r="F18">
            <v>634825866</v>
          </cell>
          <cell r="G18">
            <v>183647050257</v>
          </cell>
          <cell r="H18">
            <v>41250040151.22998</v>
          </cell>
        </row>
        <row r="19">
          <cell r="A19" t="str">
            <v>CUNDINAMARCA</v>
          </cell>
          <cell r="B19">
            <v>216532395070.13995</v>
          </cell>
          <cell r="C19">
            <v>122642864192.38</v>
          </cell>
          <cell r="D19">
            <v>93889530877.759949</v>
          </cell>
          <cell r="E19">
            <v>102993330857</v>
          </cell>
          <cell r="F19">
            <v>565576287</v>
          </cell>
          <cell r="G19">
            <v>103558907144</v>
          </cell>
          <cell r="H19">
            <v>9669376266.2400513</v>
          </cell>
        </row>
        <row r="20">
          <cell r="A20" t="str">
            <v>GUAINIA</v>
          </cell>
          <cell r="B20">
            <v>41962177538.119995</v>
          </cell>
          <cell r="C20">
            <v>18474826695.599998</v>
          </cell>
          <cell r="D20">
            <v>23487350842.519997</v>
          </cell>
          <cell r="E20">
            <v>25208953938</v>
          </cell>
          <cell r="F20">
            <v>74371661</v>
          </cell>
          <cell r="G20">
            <v>25283325599</v>
          </cell>
          <cell r="H20">
            <v>1795974756.4800034</v>
          </cell>
        </row>
        <row r="21">
          <cell r="A21" t="str">
            <v>GUAVIARE</v>
          </cell>
          <cell r="B21">
            <v>66119123898.049995</v>
          </cell>
          <cell r="C21">
            <v>45904885412.68</v>
          </cell>
          <cell r="D21">
            <v>20214238485.369995</v>
          </cell>
          <cell r="E21">
            <v>24642262885</v>
          </cell>
          <cell r="F21">
            <v>111260704</v>
          </cell>
          <cell r="G21">
            <v>24753523589</v>
          </cell>
          <cell r="H21">
            <v>4539285103.6300049</v>
          </cell>
        </row>
        <row r="22">
          <cell r="A22" t="str">
            <v>HUILA</v>
          </cell>
          <cell r="B22">
            <v>111199170808.28999</v>
          </cell>
          <cell r="C22">
            <v>79546615897.339996</v>
          </cell>
          <cell r="D22">
            <v>31652554910.949997</v>
          </cell>
          <cell r="E22">
            <v>129885603540</v>
          </cell>
          <cell r="F22">
            <v>432539086</v>
          </cell>
          <cell r="G22">
            <v>130318142626</v>
          </cell>
          <cell r="H22">
            <v>98665587715.050003</v>
          </cell>
        </row>
        <row r="23">
          <cell r="A23" t="str">
            <v>LA GUAJIRA</v>
          </cell>
          <cell r="B23">
            <v>215693939292.57999</v>
          </cell>
          <cell r="C23">
            <v>103702221968.25999</v>
          </cell>
          <cell r="D23">
            <v>111991717324.31999</v>
          </cell>
          <cell r="E23">
            <v>120685607955</v>
          </cell>
          <cell r="F23">
            <v>16611552435</v>
          </cell>
          <cell r="G23">
            <v>137297160390</v>
          </cell>
          <cell r="H23">
            <v>25305443065.680008</v>
          </cell>
        </row>
        <row r="24">
          <cell r="A24" t="str">
            <v>MAGDALENA</v>
          </cell>
          <cell r="B24">
            <v>219170394776.40005</v>
          </cell>
          <cell r="C24">
            <v>133490972390.06</v>
          </cell>
          <cell r="D24">
            <v>85679422386.340057</v>
          </cell>
          <cell r="E24">
            <v>98061544070</v>
          </cell>
          <cell r="F24">
            <v>418587047</v>
          </cell>
          <cell r="G24">
            <v>98480131117</v>
          </cell>
          <cell r="H24">
            <v>12800708730.659943</v>
          </cell>
        </row>
        <row r="25">
          <cell r="A25" t="str">
            <v>META</v>
          </cell>
          <cell r="B25">
            <v>110892265255.82001</v>
          </cell>
          <cell r="C25">
            <v>55082595954.089996</v>
          </cell>
          <cell r="D25">
            <v>55809669301.730011</v>
          </cell>
          <cell r="E25">
            <v>65945320764</v>
          </cell>
          <cell r="F25">
            <v>190786620</v>
          </cell>
          <cell r="G25">
            <v>66136107384</v>
          </cell>
          <cell r="H25">
            <v>10326438082.269989</v>
          </cell>
        </row>
        <row r="26">
          <cell r="A26" t="str">
            <v>NARIÑO</v>
          </cell>
          <cell r="B26">
            <v>237852164150.98996</v>
          </cell>
          <cell r="C26">
            <v>126897860209.67001</v>
          </cell>
          <cell r="D26">
            <v>110954303941.31995</v>
          </cell>
          <cell r="E26">
            <v>146050100191</v>
          </cell>
          <cell r="F26">
            <v>523029914</v>
          </cell>
          <cell r="G26">
            <v>146573130105</v>
          </cell>
          <cell r="H26">
            <v>35618826163.680054</v>
          </cell>
        </row>
        <row r="27">
          <cell r="A27" t="str">
            <v>NORTE DE SANTANDER</v>
          </cell>
          <cell r="B27">
            <v>169563953967.67996</v>
          </cell>
          <cell r="C27">
            <v>93520491522.259995</v>
          </cell>
          <cell r="D27">
            <v>76043462445.419968</v>
          </cell>
          <cell r="E27">
            <v>80291982037</v>
          </cell>
          <cell r="F27">
            <v>342171669</v>
          </cell>
          <cell r="G27">
            <v>80634153706</v>
          </cell>
          <cell r="H27">
            <v>4590691260.5800323</v>
          </cell>
        </row>
        <row r="28">
          <cell r="A28" t="str">
            <v>PUTUMAYO</v>
          </cell>
          <cell r="B28">
            <v>74466989331.050003</v>
          </cell>
          <cell r="C28">
            <v>41551391411.769997</v>
          </cell>
          <cell r="D28">
            <v>32915597919.280006</v>
          </cell>
          <cell r="E28">
            <v>40626826267</v>
          </cell>
          <cell r="F28">
            <v>192383792</v>
          </cell>
          <cell r="G28">
            <v>40819210059</v>
          </cell>
          <cell r="H28">
            <v>7903612139.7199936</v>
          </cell>
        </row>
        <row r="29">
          <cell r="A29" t="str">
            <v>QUINDIO</v>
          </cell>
          <cell r="B29">
            <v>39300634598.099998</v>
          </cell>
          <cell r="C29">
            <v>26986238086.66</v>
          </cell>
          <cell r="D29">
            <v>12314396511.439999</v>
          </cell>
          <cell r="E29">
            <v>15423765972</v>
          </cell>
          <cell r="F29">
            <v>78033355</v>
          </cell>
          <cell r="G29">
            <v>15501799327</v>
          </cell>
          <cell r="H29">
            <v>3187402815.5600014</v>
          </cell>
        </row>
        <row r="30">
          <cell r="A30" t="str">
            <v>RISARALDA</v>
          </cell>
          <cell r="B30">
            <v>96531185736.849991</v>
          </cell>
          <cell r="C30">
            <v>56986066666.460007</v>
          </cell>
          <cell r="D30">
            <v>39545119070.389984</v>
          </cell>
          <cell r="E30">
            <v>41144890173</v>
          </cell>
          <cell r="F30">
            <v>243227973</v>
          </cell>
          <cell r="G30">
            <v>41388118146</v>
          </cell>
          <cell r="H30">
            <v>1842999075.6100159</v>
          </cell>
        </row>
        <row r="31">
          <cell r="A31" t="str">
            <v>SAN ANDRES</v>
          </cell>
          <cell r="B31">
            <v>18973103149.189999</v>
          </cell>
          <cell r="C31">
            <v>365572716.24000001</v>
          </cell>
          <cell r="D31">
            <v>18607530432.949997</v>
          </cell>
          <cell r="E31">
            <v>26038125434</v>
          </cell>
          <cell r="F31">
            <v>88520859</v>
          </cell>
          <cell r="G31">
            <v>26126646293</v>
          </cell>
          <cell r="H31">
            <v>7519115860.0500031</v>
          </cell>
        </row>
        <row r="32">
          <cell r="A32" t="str">
            <v>SANTANDER</v>
          </cell>
          <cell r="B32">
            <v>182337577682.40005</v>
          </cell>
          <cell r="C32">
            <v>114730387188.36002</v>
          </cell>
          <cell r="D32">
            <v>67607190494.040039</v>
          </cell>
          <cell r="E32">
            <v>68843505452</v>
          </cell>
          <cell r="F32">
            <v>285169346</v>
          </cell>
          <cell r="G32">
            <v>69128674798</v>
          </cell>
          <cell r="H32">
            <v>1521484303.9599609</v>
          </cell>
        </row>
        <row r="33">
          <cell r="A33" t="str">
            <v>SUCRE</v>
          </cell>
          <cell r="B33">
            <v>172062861348.80997</v>
          </cell>
          <cell r="C33">
            <v>95533731623.580017</v>
          </cell>
          <cell r="D33">
            <v>76529129725.22995</v>
          </cell>
          <cell r="E33">
            <v>87761253477</v>
          </cell>
          <cell r="F33">
            <v>388772748</v>
          </cell>
          <cell r="G33">
            <v>88150026225</v>
          </cell>
          <cell r="H33">
            <v>11620896499.77005</v>
          </cell>
        </row>
        <row r="34">
          <cell r="A34" t="str">
            <v>TOLIMA</v>
          </cell>
          <cell r="B34">
            <v>139190040952.08002</v>
          </cell>
          <cell r="C34">
            <v>101950873771.03</v>
          </cell>
          <cell r="D34">
            <v>37239167181.050018</v>
          </cell>
          <cell r="E34">
            <v>59577054318</v>
          </cell>
          <cell r="F34">
            <v>276369090</v>
          </cell>
          <cell r="G34">
            <v>59853423408</v>
          </cell>
          <cell r="H34">
            <v>22614256226.949982</v>
          </cell>
        </row>
        <row r="35">
          <cell r="A35" t="str">
            <v>VALLE DEL CAUCA</v>
          </cell>
          <cell r="B35">
            <v>225135842469.69998</v>
          </cell>
          <cell r="C35">
            <v>111947996625.83</v>
          </cell>
          <cell r="D35">
            <v>113187845843.86998</v>
          </cell>
          <cell r="E35">
            <v>122131339371</v>
          </cell>
          <cell r="F35">
            <v>400971294</v>
          </cell>
          <cell r="G35">
            <v>122532310665</v>
          </cell>
          <cell r="H35">
            <v>9344464821.1300201</v>
          </cell>
        </row>
        <row r="36">
          <cell r="A36" t="str">
            <v>VAUPES</v>
          </cell>
          <cell r="B36">
            <v>16742841368.080002</v>
          </cell>
          <cell r="C36">
            <v>7403727172.2799997</v>
          </cell>
          <cell r="D36">
            <v>9339114195.8000031</v>
          </cell>
          <cell r="E36">
            <v>22426999347</v>
          </cell>
          <cell r="F36">
            <v>74277100</v>
          </cell>
          <cell r="G36">
            <v>22501276447</v>
          </cell>
          <cell r="H36">
            <v>13162162251.199997</v>
          </cell>
        </row>
        <row r="37">
          <cell r="A37" t="str">
            <v>VICHADA</v>
          </cell>
          <cell r="B37">
            <v>60571353446.879997</v>
          </cell>
          <cell r="C37">
            <v>29158938302.41</v>
          </cell>
          <cell r="D37">
            <v>31412415144.469997</v>
          </cell>
          <cell r="E37">
            <v>35667114865</v>
          </cell>
          <cell r="F37">
            <v>110856763</v>
          </cell>
          <cell r="G37">
            <v>35777971628</v>
          </cell>
          <cell r="H37">
            <v>4365556483.5300026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3A106-AC06-4D38-88F9-A1BF412C4C50}">
  <dimension ref="A1:AA152"/>
  <sheetViews>
    <sheetView showGridLines="0" tabSelected="1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X3" sqref="X3"/>
    </sheetView>
  </sheetViews>
  <sheetFormatPr baseColWidth="10" defaultRowHeight="12.75" x14ac:dyDescent="0.2"/>
  <cols>
    <col min="1" max="1" width="3.5703125" style="13" bestFit="1" customWidth="1"/>
    <col min="2" max="2" width="19.140625" style="13" bestFit="1" customWidth="1"/>
    <col min="3" max="3" width="14.85546875" style="13" customWidth="1"/>
    <col min="4" max="7" width="16.140625" style="13" customWidth="1"/>
    <col min="8" max="9" width="17.140625" style="13" customWidth="1"/>
    <col min="10" max="14" width="16.140625" style="13" customWidth="1"/>
    <col min="15" max="16" width="17.42578125" style="13" customWidth="1"/>
    <col min="17" max="17" width="15" style="13" customWidth="1"/>
    <col min="18" max="18" width="13.85546875" style="13" customWidth="1"/>
    <col min="19" max="20" width="16.42578125" style="12" customWidth="1"/>
    <col min="21" max="22" width="16.140625" style="13" customWidth="1"/>
    <col min="23" max="23" width="16.140625" style="24" bestFit="1" customWidth="1"/>
    <col min="24" max="24" width="16.42578125" style="25" customWidth="1"/>
    <col min="25" max="25" width="16.28515625" style="13" customWidth="1"/>
    <col min="26" max="26" width="16.140625" style="13" bestFit="1" customWidth="1"/>
    <col min="27" max="27" width="18.28515625" style="13" customWidth="1"/>
    <col min="28" max="16384" width="11.42578125" style="13"/>
  </cols>
  <sheetData>
    <row r="1" spans="1:27" s="1" customFormat="1" ht="24.7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" customFormat="1" ht="76.5" x14ac:dyDescent="0.25">
      <c r="A2" s="37" t="s">
        <v>1</v>
      </c>
      <c r="B2" s="37" t="s">
        <v>2</v>
      </c>
      <c r="C2" s="37" t="s">
        <v>3</v>
      </c>
      <c r="D2" s="2" t="s">
        <v>4</v>
      </c>
      <c r="E2" s="2" t="s">
        <v>5</v>
      </c>
      <c r="F2" s="2" t="s">
        <v>51</v>
      </c>
      <c r="G2" s="2" t="s">
        <v>58</v>
      </c>
      <c r="H2" s="2" t="s">
        <v>6</v>
      </c>
      <c r="I2" s="2" t="s">
        <v>52</v>
      </c>
      <c r="J2" s="2" t="s">
        <v>59</v>
      </c>
      <c r="K2" s="2" t="s">
        <v>7</v>
      </c>
      <c r="L2" s="2" t="s">
        <v>60</v>
      </c>
      <c r="M2" s="2" t="s">
        <v>8</v>
      </c>
      <c r="N2" s="2" t="s">
        <v>54</v>
      </c>
      <c r="O2" s="2" t="s">
        <v>9</v>
      </c>
      <c r="P2" s="2" t="s">
        <v>61</v>
      </c>
      <c r="Q2" s="2" t="s">
        <v>62</v>
      </c>
      <c r="R2" s="2" t="s">
        <v>10</v>
      </c>
      <c r="S2" s="2" t="s">
        <v>11</v>
      </c>
      <c r="T2" s="2" t="s">
        <v>63</v>
      </c>
      <c r="U2" s="31" t="s">
        <v>84</v>
      </c>
      <c r="V2" s="31" t="s">
        <v>85</v>
      </c>
      <c r="W2" s="32" t="s">
        <v>86</v>
      </c>
      <c r="X2" s="32" t="s">
        <v>88</v>
      </c>
      <c r="Y2" s="32" t="s">
        <v>67</v>
      </c>
      <c r="Z2" s="32" t="s">
        <v>68</v>
      </c>
      <c r="AA2" s="32" t="s">
        <v>69</v>
      </c>
    </row>
    <row r="3" spans="1:27" s="7" customFormat="1" x14ac:dyDescent="0.2">
      <c r="A3" s="37"/>
      <c r="B3" s="37"/>
      <c r="C3" s="37"/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53</v>
      </c>
      <c r="J3" s="2" t="s">
        <v>64</v>
      </c>
      <c r="K3" s="4" t="s">
        <v>17</v>
      </c>
      <c r="L3" s="5" t="s">
        <v>18</v>
      </c>
      <c r="M3" s="6" t="s">
        <v>19</v>
      </c>
      <c r="N3" s="6" t="s">
        <v>55</v>
      </c>
      <c r="O3" s="2" t="s">
        <v>20</v>
      </c>
      <c r="P3" s="2" t="s">
        <v>21</v>
      </c>
      <c r="Q3" s="2" t="s">
        <v>56</v>
      </c>
      <c r="R3" s="2" t="s">
        <v>65</v>
      </c>
      <c r="S3" s="2" t="s">
        <v>66</v>
      </c>
      <c r="T3" s="2" t="s">
        <v>57</v>
      </c>
      <c r="U3" s="31" t="s">
        <v>83</v>
      </c>
      <c r="V3" s="33">
        <v>5</v>
      </c>
      <c r="W3" s="33" t="s">
        <v>81</v>
      </c>
      <c r="X3" s="34">
        <v>7</v>
      </c>
      <c r="Y3" s="34">
        <v>8</v>
      </c>
      <c r="Z3" s="34">
        <v>9</v>
      </c>
      <c r="AA3" s="34" t="s">
        <v>82</v>
      </c>
    </row>
    <row r="4" spans="1:27" x14ac:dyDescent="0.2">
      <c r="A4" s="8">
        <v>1</v>
      </c>
      <c r="B4" s="9" t="s">
        <v>22</v>
      </c>
      <c r="C4" s="9" t="s">
        <v>23</v>
      </c>
      <c r="D4" s="10">
        <v>36713409346</v>
      </c>
      <c r="E4" s="10">
        <v>27105284719</v>
      </c>
      <c r="F4" s="10">
        <v>0</v>
      </c>
      <c r="G4" s="10">
        <v>0</v>
      </c>
      <c r="H4" s="10">
        <v>0</v>
      </c>
      <c r="I4" s="10">
        <v>0</v>
      </c>
      <c r="J4" s="10">
        <v>9608124627</v>
      </c>
      <c r="K4" s="10">
        <v>16014677775</v>
      </c>
      <c r="L4" s="10">
        <v>3286547967</v>
      </c>
      <c r="M4" s="10">
        <v>19301225742</v>
      </c>
      <c r="N4" s="10">
        <v>3202935555</v>
      </c>
      <c r="O4" s="10">
        <v>15738613059.220001</v>
      </c>
      <c r="P4" s="10"/>
      <c r="Q4" s="10">
        <v>0</v>
      </c>
      <c r="R4" s="10">
        <v>0</v>
      </c>
      <c r="S4" s="11">
        <f>+J4+M4-G4-O4+Q4+P4</f>
        <v>13170737309.779999</v>
      </c>
      <c r="T4" s="11">
        <f>+S4-N4</f>
        <v>9967801754.7799988</v>
      </c>
      <c r="U4" s="10">
        <f>VLOOKUP(B4,'[1]Hoja2 (2)'!$A$5:$H$37,2,FALSE)</f>
        <v>42843897778.219994</v>
      </c>
      <c r="V4" s="10">
        <f>VLOOKUP(B4,'[1]Hoja2 (2)'!$A$5:$H$37,3,FALSE)</f>
        <v>30551195353.080002</v>
      </c>
      <c r="W4" s="28">
        <f>VLOOKUP(B4,'[1]Hoja2 (2)'!$A$5:$H$37,4,FALSE)</f>
        <v>12292702425.139992</v>
      </c>
      <c r="X4" s="29">
        <f>VLOOKUP(B4,'[1]Hoja2 (2)'!$A$5:$H$37,5,FALSE)</f>
        <v>22337227682</v>
      </c>
      <c r="Y4" s="30">
        <f>VLOOKUP(B4,'[1]Hoja2 (2)'!$A$5:$H$37,6,FALSE)</f>
        <v>88636099</v>
      </c>
      <c r="Z4" s="30">
        <f>VLOOKUP(B4,'[1]Hoja2 (2)'!$A$5:$H$37,7,FALSE)</f>
        <v>22425863781</v>
      </c>
      <c r="AA4" s="30">
        <f>VLOOKUP(B4,'[1]Hoja2 (2)'!$A$5:$H$37,8,FALSE)</f>
        <v>10133161355.860008</v>
      </c>
    </row>
    <row r="5" spans="1:27" s="15" customFormat="1" x14ac:dyDescent="0.2">
      <c r="A5" s="14">
        <v>2</v>
      </c>
      <c r="B5" s="9" t="s">
        <v>24</v>
      </c>
      <c r="C5" s="9" t="s">
        <v>25</v>
      </c>
      <c r="D5" s="10">
        <v>270300242390</v>
      </c>
      <c r="E5" s="10">
        <v>246840442057.91998</v>
      </c>
      <c r="F5" s="10">
        <v>861622720</v>
      </c>
      <c r="G5" s="10">
        <v>0</v>
      </c>
      <c r="H5" s="10">
        <v>0</v>
      </c>
      <c r="I5" s="10">
        <v>2221260980</v>
      </c>
      <c r="J5" s="10">
        <v>26542684031.080002</v>
      </c>
      <c r="K5" s="10">
        <v>119601755676</v>
      </c>
      <c r="L5" s="10">
        <v>24450825418</v>
      </c>
      <c r="M5" s="10">
        <v>144052581094</v>
      </c>
      <c r="N5" s="10">
        <v>23920351135.200001</v>
      </c>
      <c r="O5" s="10">
        <v>132798260054.18999</v>
      </c>
      <c r="P5" s="10"/>
      <c r="Q5" s="10">
        <v>0</v>
      </c>
      <c r="R5" s="10">
        <v>0</v>
      </c>
      <c r="S5" s="11">
        <f t="shared" ref="S5:S36" si="0">+J5+M5-G5-O5+Q5+P5</f>
        <v>37797005070.89003</v>
      </c>
      <c r="T5" s="11">
        <f t="shared" ref="T5:T36" si="1">+S5-N5</f>
        <v>13876653935.690029</v>
      </c>
      <c r="U5" s="10">
        <f>VLOOKUP(B5,'[1]Hoja2 (2)'!$A$5:$H$37,2,FALSE)</f>
        <v>379638702112.11005</v>
      </c>
      <c r="V5" s="10">
        <f>VLOOKUP(B5,'[1]Hoja2 (2)'!$A$5:$H$37,3,FALSE)</f>
        <v>244074969223.88</v>
      </c>
      <c r="W5" s="28">
        <f>VLOOKUP(B5,'[1]Hoja2 (2)'!$A$5:$H$37,4,FALSE)</f>
        <v>135563732888.23004</v>
      </c>
      <c r="X5" s="29">
        <f>VLOOKUP(B5,'[1]Hoja2 (2)'!$A$5:$H$37,5,FALSE)</f>
        <v>147806188088</v>
      </c>
      <c r="Y5" s="30">
        <f>VLOOKUP(B5,'[1]Hoja2 (2)'!$A$5:$H$37,6,FALSE)</f>
        <v>2770729313</v>
      </c>
      <c r="Z5" s="30">
        <f>VLOOKUP(B5,'[1]Hoja2 (2)'!$A$5:$H$37,7,FALSE)</f>
        <v>150576917401</v>
      </c>
      <c r="AA5" s="30">
        <f>VLOOKUP(B5,'[1]Hoja2 (2)'!$A$5:$H$37,8,FALSE)</f>
        <v>15013184512.769958</v>
      </c>
    </row>
    <row r="6" spans="1:27" x14ac:dyDescent="0.2">
      <c r="A6" s="8">
        <v>3</v>
      </c>
      <c r="B6" s="9" t="s">
        <v>26</v>
      </c>
      <c r="C6" s="9" t="s">
        <v>27</v>
      </c>
      <c r="D6" s="10">
        <v>63056648486</v>
      </c>
      <c r="E6" s="10">
        <v>50751908267</v>
      </c>
      <c r="F6" s="10">
        <v>0</v>
      </c>
      <c r="G6" s="10">
        <v>0</v>
      </c>
      <c r="H6" s="10">
        <v>0</v>
      </c>
      <c r="I6" s="10">
        <v>0</v>
      </c>
      <c r="J6" s="10">
        <v>12304740218</v>
      </c>
      <c r="K6" s="10">
        <v>30726623624</v>
      </c>
      <c r="L6" s="10">
        <v>5993222803</v>
      </c>
      <c r="M6" s="10">
        <v>36719846427</v>
      </c>
      <c r="N6" s="10">
        <v>6145324724.8000002</v>
      </c>
      <c r="O6" s="10">
        <v>40309183433.040001</v>
      </c>
      <c r="P6" s="10"/>
      <c r="Q6" s="10">
        <v>0</v>
      </c>
      <c r="R6" s="10">
        <v>0</v>
      </c>
      <c r="S6" s="11">
        <f t="shared" si="0"/>
        <v>8715403211.9599991</v>
      </c>
      <c r="T6" s="11">
        <f t="shared" si="1"/>
        <v>2570078487.1599989</v>
      </c>
      <c r="U6" s="11">
        <f>VLOOKUP(B6,'[1]Hoja2 (2)'!$A$5:$H$37,2,FALSE)</f>
        <v>91061091700.039993</v>
      </c>
      <c r="V6" s="10">
        <f>VLOOKUP(B6,'[1]Hoja2 (2)'!$A$5:$H$37,3,FALSE)</f>
        <v>45651121968.860001</v>
      </c>
      <c r="W6" s="28">
        <f>VLOOKUP(B6,'[1]Hoja2 (2)'!$A$5:$H$37,4,FALSE)</f>
        <v>45409969731.179993</v>
      </c>
      <c r="X6" s="29">
        <f>VLOOKUP(B6,'[1]Hoja2 (2)'!$A$5:$H$37,5,FALSE)</f>
        <v>47912500376</v>
      </c>
      <c r="Y6" s="30">
        <f>VLOOKUP(B6,'[1]Hoja2 (2)'!$A$5:$H$37,6,FALSE)</f>
        <v>161584789</v>
      </c>
      <c r="Z6" s="30">
        <f>VLOOKUP(B6,'[1]Hoja2 (2)'!$A$5:$H$37,7,FALSE)</f>
        <v>48074085165</v>
      </c>
      <c r="AA6" s="30">
        <f>VLOOKUP(B6,'[1]Hoja2 (2)'!$A$5:$H$37,8,FALSE)</f>
        <v>2664115433.8200073</v>
      </c>
    </row>
    <row r="7" spans="1:27" x14ac:dyDescent="0.2">
      <c r="A7" s="8">
        <v>4</v>
      </c>
      <c r="B7" s="9" t="s">
        <v>70</v>
      </c>
      <c r="C7" s="9" t="s">
        <v>28</v>
      </c>
      <c r="D7" s="10">
        <v>140021149310</v>
      </c>
      <c r="E7" s="10">
        <v>112441056711</v>
      </c>
      <c r="F7" s="10">
        <v>240288677</v>
      </c>
      <c r="G7" s="10">
        <v>0</v>
      </c>
      <c r="H7" s="10">
        <v>0</v>
      </c>
      <c r="I7" s="10">
        <v>174587091</v>
      </c>
      <c r="J7" s="10">
        <v>27994968368</v>
      </c>
      <c r="K7" s="10">
        <v>54952513582</v>
      </c>
      <c r="L7" s="10">
        <v>11147783585</v>
      </c>
      <c r="M7" s="10">
        <v>66100297167</v>
      </c>
      <c r="N7" s="10">
        <v>10990502716.400002</v>
      </c>
      <c r="O7" s="10">
        <v>82331935851.990005</v>
      </c>
      <c r="P7" s="10"/>
      <c r="Q7" s="10">
        <v>0</v>
      </c>
      <c r="R7" s="10">
        <v>0</v>
      </c>
      <c r="S7" s="11">
        <f t="shared" si="0"/>
        <v>11763329683.009995</v>
      </c>
      <c r="T7" s="11">
        <f t="shared" si="1"/>
        <v>772826966.60999298</v>
      </c>
      <c r="U7" s="11">
        <f>VLOOKUP(B7,'[1]Hoja2 (2)'!$A$5:$H$37,2,FALSE)</f>
        <v>194772992562.99008</v>
      </c>
      <c r="V7" s="10">
        <f>VLOOKUP(B7,'[1]Hoja2 (2)'!$A$5:$H$37,3,FALSE)</f>
        <v>130458410077.12</v>
      </c>
      <c r="W7" s="28">
        <f>VLOOKUP(B7,'[1]Hoja2 (2)'!$A$5:$H$37,4,FALSE)</f>
        <v>64314582485.870087</v>
      </c>
      <c r="X7" s="29">
        <f>VLOOKUP(B7,'[1]Hoja2 (2)'!$A$5:$H$37,5,FALSE)</f>
        <v>65566110613</v>
      </c>
      <c r="Y7" s="30">
        <f>VLOOKUP(B7,'[1]Hoja2 (2)'!$A$5:$H$37,6,FALSE)</f>
        <v>467498363</v>
      </c>
      <c r="Z7" s="30">
        <f>VLOOKUP(B7,'[1]Hoja2 (2)'!$A$5:$H$37,7,FALSE)</f>
        <v>66033608976</v>
      </c>
      <c r="AA7" s="30">
        <f>VLOOKUP(B7,'[1]Hoja2 (2)'!$A$5:$H$37,8,FALSE)</f>
        <v>1719026490.1299133</v>
      </c>
    </row>
    <row r="8" spans="1:27" s="15" customFormat="1" x14ac:dyDescent="0.2">
      <c r="A8" s="14">
        <v>5</v>
      </c>
      <c r="B8" s="9" t="s">
        <v>71</v>
      </c>
      <c r="C8" s="9" t="s">
        <v>29</v>
      </c>
      <c r="D8" s="10">
        <v>106852622885</v>
      </c>
      <c r="E8" s="10">
        <v>101468850700.39999</v>
      </c>
      <c r="F8" s="10">
        <v>0</v>
      </c>
      <c r="G8" s="10">
        <v>3989442206.5999999</v>
      </c>
      <c r="H8" s="10">
        <v>0</v>
      </c>
      <c r="I8" s="10">
        <v>0</v>
      </c>
      <c r="J8" s="10">
        <v>5383772182.5999985</v>
      </c>
      <c r="K8" s="10">
        <v>42549945455</v>
      </c>
      <c r="L8" s="10">
        <v>8577525849</v>
      </c>
      <c r="M8" s="10">
        <v>51127471304</v>
      </c>
      <c r="N8" s="10">
        <v>8509989091</v>
      </c>
      <c r="O8" s="10">
        <v>40192998964.139984</v>
      </c>
      <c r="P8" s="10"/>
      <c r="Q8" s="10">
        <v>0</v>
      </c>
      <c r="R8" s="10">
        <v>0</v>
      </c>
      <c r="S8" s="11">
        <f t="shared" si="0"/>
        <v>12328802315.860016</v>
      </c>
      <c r="T8" s="11">
        <f t="shared" si="1"/>
        <v>3818813224.8600159</v>
      </c>
      <c r="U8" s="11">
        <f>VLOOKUP(B8,'[1]Hoja2 (2)'!$A$5:$H$37,2,FALSE)</f>
        <v>145651291871.14008</v>
      </c>
      <c r="V8" s="10">
        <f>VLOOKUP(B8,'[1]Hoja2 (2)'!$A$5:$H$37,3,FALSE)</f>
        <v>97382061488.919983</v>
      </c>
      <c r="W8" s="28">
        <f>VLOOKUP(B8,'[1]Hoja2 (2)'!$A$5:$H$37,4,FALSE)</f>
        <v>48269230382.220093</v>
      </c>
      <c r="X8" s="29">
        <f>VLOOKUP(B8,'[1]Hoja2 (2)'!$A$5:$H$37,5,FALSE)</f>
        <v>52128166887</v>
      </c>
      <c r="Y8" s="30">
        <f>VLOOKUP(B8,'[1]Hoja2 (2)'!$A$5:$H$37,6,FALSE)</f>
        <v>232299842</v>
      </c>
      <c r="Z8" s="30">
        <f>VLOOKUP(B8,'[1]Hoja2 (2)'!$A$5:$H$37,7,FALSE)</f>
        <v>52360466729</v>
      </c>
      <c r="AA8" s="30">
        <f>VLOOKUP(B8,'[1]Hoja2 (2)'!$A$5:$H$37,8,FALSE)</f>
        <v>4091236346.7799072</v>
      </c>
    </row>
    <row r="9" spans="1:27" x14ac:dyDescent="0.2">
      <c r="A9" s="8">
        <v>6</v>
      </c>
      <c r="B9" s="9" t="s">
        <v>72</v>
      </c>
      <c r="C9" s="9" t="s">
        <v>28</v>
      </c>
      <c r="D9" s="10">
        <v>121021267678</v>
      </c>
      <c r="E9" s="10">
        <v>103311833545</v>
      </c>
      <c r="F9" s="10">
        <v>6457989559</v>
      </c>
      <c r="G9" s="10">
        <v>6619762728</v>
      </c>
      <c r="H9" s="10">
        <v>0</v>
      </c>
      <c r="I9" s="10">
        <v>0</v>
      </c>
      <c r="J9" s="10">
        <v>24167423691</v>
      </c>
      <c r="K9" s="10">
        <v>99590973049</v>
      </c>
      <c r="L9" s="10">
        <v>20280678665</v>
      </c>
      <c r="M9" s="10">
        <v>119871651714</v>
      </c>
      <c r="N9" s="10">
        <v>19918194609.799999</v>
      </c>
      <c r="O9" s="10">
        <v>111344604898.22998</v>
      </c>
      <c r="P9" s="10"/>
      <c r="Q9" s="10">
        <v>0</v>
      </c>
      <c r="R9" s="10">
        <v>0</v>
      </c>
      <c r="S9" s="11">
        <f t="shared" si="0"/>
        <v>26074707778.77002</v>
      </c>
      <c r="T9" s="11">
        <f t="shared" si="1"/>
        <v>6156513168.9700203</v>
      </c>
      <c r="U9" s="11">
        <f>VLOOKUP(B9,'[1]Hoja2 (2)'!$A$5:$H$37,2,FALSE)</f>
        <v>221276201171.23004</v>
      </c>
      <c r="V9" s="10">
        <f>VLOOKUP(B9,'[1]Hoja2 (2)'!$A$5:$H$37,3,FALSE)</f>
        <v>89090800186.059998</v>
      </c>
      <c r="W9" s="28">
        <f>VLOOKUP(B9,'[1]Hoja2 (2)'!$A$5:$H$37,4,FALSE)</f>
        <v>132185400985.17004</v>
      </c>
      <c r="X9" s="29">
        <f>VLOOKUP(B9,'[1]Hoja2 (2)'!$A$5:$H$37,5,FALSE)</f>
        <v>132334343205</v>
      </c>
      <c r="Y9" s="30">
        <f>VLOOKUP(B9,'[1]Hoja2 (2)'!$A$5:$H$37,6,FALSE)</f>
        <v>549169272</v>
      </c>
      <c r="Z9" s="30">
        <f>VLOOKUP(B9,'[1]Hoja2 (2)'!$A$5:$H$37,7,FALSE)</f>
        <v>132883512477</v>
      </c>
      <c r="AA9" s="30">
        <f>VLOOKUP(B9,'[1]Hoja2 (2)'!$A$5:$H$37,8,FALSE)</f>
        <v>698111491.82995605</v>
      </c>
    </row>
    <row r="10" spans="1:27" s="15" customFormat="1" x14ac:dyDescent="0.2">
      <c r="A10" s="14">
        <v>7</v>
      </c>
      <c r="B10" s="9" t="s">
        <v>73</v>
      </c>
      <c r="C10" s="9" t="s">
        <v>29</v>
      </c>
      <c r="D10" s="10">
        <v>102794474458</v>
      </c>
      <c r="E10" s="10">
        <v>90130458059.360001</v>
      </c>
      <c r="F10" s="10">
        <v>0</v>
      </c>
      <c r="G10" s="10">
        <v>0</v>
      </c>
      <c r="H10" s="10">
        <v>0</v>
      </c>
      <c r="I10" s="10">
        <v>0</v>
      </c>
      <c r="J10" s="10">
        <v>12664016398.639999</v>
      </c>
      <c r="K10" s="10">
        <v>65700620246</v>
      </c>
      <c r="L10" s="10">
        <v>13514757007</v>
      </c>
      <c r="M10" s="10">
        <v>79215377253</v>
      </c>
      <c r="N10" s="10">
        <v>13140124049.200001</v>
      </c>
      <c r="O10" s="10">
        <v>65180620394.759995</v>
      </c>
      <c r="P10" s="10"/>
      <c r="Q10" s="10">
        <v>0</v>
      </c>
      <c r="R10" s="10">
        <v>0</v>
      </c>
      <c r="S10" s="11">
        <f t="shared" si="0"/>
        <v>26698773256.880005</v>
      </c>
      <c r="T10" s="11">
        <f t="shared" si="1"/>
        <v>13558649207.680004</v>
      </c>
      <c r="U10" s="11">
        <f>VLOOKUP(B10,'[1]Hoja2 (2)'!$A$5:$H$37,2,FALSE)</f>
        <v>155311078454.11996</v>
      </c>
      <c r="V10" s="10">
        <f>VLOOKUP(B10,'[1]Hoja2 (2)'!$A$5:$H$37,3,FALSE)</f>
        <v>92728384038.850006</v>
      </c>
      <c r="W10" s="28">
        <f>VLOOKUP(B10,'[1]Hoja2 (2)'!$A$5:$H$37,4,FALSE)</f>
        <v>62582694415.269958</v>
      </c>
      <c r="X10" s="29">
        <f>VLOOKUP(B10,'[1]Hoja2 (2)'!$A$5:$H$37,5,FALSE)</f>
        <v>76343162948</v>
      </c>
      <c r="Y10" s="30">
        <f>VLOOKUP(B10,'[1]Hoja2 (2)'!$A$5:$H$37,6,FALSE)</f>
        <v>363677120</v>
      </c>
      <c r="Z10" s="30">
        <f>VLOOKUP(B10,'[1]Hoja2 (2)'!$A$5:$H$37,7,FALSE)</f>
        <v>76706840068</v>
      </c>
      <c r="AA10" s="30">
        <f>VLOOKUP(B10,'[1]Hoja2 (2)'!$A$5:$H$37,8,FALSE)</f>
        <v>14124145652.730042</v>
      </c>
    </row>
    <row r="11" spans="1:27" x14ac:dyDescent="0.2">
      <c r="A11" s="8">
        <v>8</v>
      </c>
      <c r="B11" s="9" t="s">
        <v>30</v>
      </c>
      <c r="C11" s="9" t="s">
        <v>25</v>
      </c>
      <c r="D11" s="10">
        <v>74300159762</v>
      </c>
      <c r="E11" s="10">
        <v>63754157700.279999</v>
      </c>
      <c r="F11" s="10">
        <v>0</v>
      </c>
      <c r="G11" s="16">
        <v>0</v>
      </c>
      <c r="H11" s="10">
        <v>0</v>
      </c>
      <c r="I11" s="10">
        <v>1620304583</v>
      </c>
      <c r="J11" s="10">
        <v>12166306644.720001</v>
      </c>
      <c r="K11" s="10">
        <v>31315900753</v>
      </c>
      <c r="L11" s="10">
        <v>6743127625</v>
      </c>
      <c r="M11" s="10">
        <v>38059028378</v>
      </c>
      <c r="N11" s="10">
        <v>6263180150.6000004</v>
      </c>
      <c r="O11" s="10">
        <v>42097984683.580002</v>
      </c>
      <c r="P11" s="10"/>
      <c r="Q11" s="10">
        <v>0</v>
      </c>
      <c r="R11" s="10">
        <v>0</v>
      </c>
      <c r="S11" s="11">
        <f t="shared" si="0"/>
        <v>8127350339.1399994</v>
      </c>
      <c r="T11" s="11">
        <f t="shared" si="1"/>
        <v>1864170188.539999</v>
      </c>
      <c r="U11" s="11">
        <f>VLOOKUP(B11,'[1]Hoja2 (2)'!$A$5:$H$37,2,FALSE)</f>
        <v>105852142383.86003</v>
      </c>
      <c r="V11" s="10">
        <f>VLOOKUP(B11,'[1]Hoja2 (2)'!$A$5:$H$37,3,FALSE)</f>
        <v>58103777272.550003</v>
      </c>
      <c r="W11" s="28">
        <f>VLOOKUP(B11,'[1]Hoja2 (2)'!$A$5:$H$37,4,FALSE)</f>
        <v>47748365111.310028</v>
      </c>
      <c r="X11" s="29">
        <f>VLOOKUP(B11,'[1]Hoja2 (2)'!$A$5:$H$37,5,FALSE)</f>
        <v>42298590096</v>
      </c>
      <c r="Y11" s="30">
        <f>VLOOKUP(B11,'[1]Hoja2 (2)'!$A$5:$H$37,6,FALSE)</f>
        <v>7185068517</v>
      </c>
      <c r="Z11" s="30">
        <f>VLOOKUP(B11,'[1]Hoja2 (2)'!$A$5:$H$37,7,FALSE)</f>
        <v>49483658613</v>
      </c>
      <c r="AA11" s="30">
        <f>VLOOKUP(B11,'[1]Hoja2 (2)'!$A$5:$H$37,8,FALSE)</f>
        <v>1735293501.6899719</v>
      </c>
    </row>
    <row r="12" spans="1:27" x14ac:dyDescent="0.2">
      <c r="A12" s="8">
        <v>9</v>
      </c>
      <c r="B12" s="9" t="s">
        <v>74</v>
      </c>
      <c r="C12" s="9" t="s">
        <v>23</v>
      </c>
      <c r="D12" s="10">
        <v>97499190889</v>
      </c>
      <c r="E12" s="10">
        <v>76034487398</v>
      </c>
      <c r="F12" s="10">
        <v>0</v>
      </c>
      <c r="G12" s="10">
        <v>0</v>
      </c>
      <c r="H12" s="10">
        <v>0</v>
      </c>
      <c r="I12" s="10">
        <v>0</v>
      </c>
      <c r="J12" s="10">
        <v>21464703490</v>
      </c>
      <c r="K12" s="10">
        <v>42066763735</v>
      </c>
      <c r="L12" s="10">
        <v>8475089420</v>
      </c>
      <c r="M12" s="10">
        <v>50541853155</v>
      </c>
      <c r="N12" s="10">
        <v>8413352747</v>
      </c>
      <c r="O12" s="10">
        <v>60629483901.450012</v>
      </c>
      <c r="P12" s="10"/>
      <c r="Q12" s="10">
        <v>0</v>
      </c>
      <c r="R12" s="10">
        <v>0</v>
      </c>
      <c r="S12" s="11">
        <f t="shared" si="0"/>
        <v>11377072743.549988</v>
      </c>
      <c r="T12" s="11">
        <f t="shared" si="1"/>
        <v>2963719996.5499878</v>
      </c>
      <c r="U12" s="11">
        <f>VLOOKUP(B12,'[1]Hoja2 (2)'!$A$5:$H$37,2,FALSE)</f>
        <v>136663971299.45001</v>
      </c>
      <c r="V12" s="10">
        <f>VLOOKUP(B12,'[1]Hoja2 (2)'!$A$5:$H$37,3,FALSE)</f>
        <v>98317610868</v>
      </c>
      <c r="W12" s="28">
        <f>VLOOKUP(B12,'[1]Hoja2 (2)'!$A$5:$H$37,4,FALSE)</f>
        <v>38346360431.450012</v>
      </c>
      <c r="X12" s="29">
        <f>VLOOKUP(B12,'[1]Hoja2 (2)'!$A$5:$H$37,5,FALSE)</f>
        <v>41347115956</v>
      </c>
      <c r="Y12" s="30">
        <f>VLOOKUP(B12,'[1]Hoja2 (2)'!$A$5:$H$37,6,FALSE)</f>
        <v>229433003</v>
      </c>
      <c r="Z12" s="30">
        <f>VLOOKUP(B12,'[1]Hoja2 (2)'!$A$5:$H$37,7,FALSE)</f>
        <v>41576548959</v>
      </c>
      <c r="AA12" s="30">
        <f>VLOOKUP(B12,'[1]Hoja2 (2)'!$A$5:$H$37,8,FALSE)</f>
        <v>3230188527.5499878</v>
      </c>
    </row>
    <row r="13" spans="1:27" ht="12" customHeight="1" x14ac:dyDescent="0.2">
      <c r="A13" s="8">
        <v>10</v>
      </c>
      <c r="B13" s="9" t="s">
        <v>31</v>
      </c>
      <c r="C13" s="9" t="s">
        <v>27</v>
      </c>
      <c r="D13" s="10">
        <v>61616657149</v>
      </c>
      <c r="E13" s="10">
        <v>44066293019</v>
      </c>
      <c r="F13" s="10">
        <v>0</v>
      </c>
      <c r="G13" s="10">
        <v>0</v>
      </c>
      <c r="H13" s="10">
        <v>0</v>
      </c>
      <c r="I13" s="10">
        <v>0</v>
      </c>
      <c r="J13" s="10">
        <v>17550364131</v>
      </c>
      <c r="K13" s="10">
        <v>33569609005</v>
      </c>
      <c r="L13" s="10">
        <v>6615678081</v>
      </c>
      <c r="M13" s="10">
        <v>40185287086</v>
      </c>
      <c r="N13" s="10">
        <v>6713921801</v>
      </c>
      <c r="O13" s="10">
        <v>22600715800.57</v>
      </c>
      <c r="P13" s="10"/>
      <c r="Q13" s="10">
        <v>3148674062</v>
      </c>
      <c r="R13" s="10">
        <v>3148674062</v>
      </c>
      <c r="S13" s="11">
        <f t="shared" si="0"/>
        <v>38283609478.43</v>
      </c>
      <c r="T13" s="11">
        <f t="shared" si="1"/>
        <v>31569687677.43</v>
      </c>
      <c r="U13" s="11">
        <f>VLOOKUP(B13,'[1]Hoja2 (2)'!$A$5:$H$37,2,FALSE)</f>
        <v>63518334757.57</v>
      </c>
      <c r="V13" s="10">
        <f>VLOOKUP(B13,'[1]Hoja2 (2)'!$A$5:$H$37,3,FALSE)</f>
        <v>20960443222.980003</v>
      </c>
      <c r="W13" s="28">
        <f>VLOOKUP(B13,'[1]Hoja2 (2)'!$A$5:$H$37,4,FALSE)</f>
        <v>42557891534.589996</v>
      </c>
      <c r="X13" s="29">
        <f>VLOOKUP(B13,'[1]Hoja2 (2)'!$A$5:$H$37,5,FALSE)</f>
        <v>74078915746</v>
      </c>
      <c r="Y13" s="30">
        <f>VLOOKUP(B13,'[1]Hoja2 (2)'!$A$5:$H$37,6,FALSE)</f>
        <v>178814374</v>
      </c>
      <c r="Z13" s="30">
        <f>VLOOKUP(B13,'[1]Hoja2 (2)'!$A$5:$H$37,7,FALSE)</f>
        <v>74257730120</v>
      </c>
      <c r="AA13" s="30">
        <f>VLOOKUP(B13,'[1]Hoja2 (2)'!$A$5:$H$37,8,FALSE)</f>
        <v>31699838585.410004</v>
      </c>
    </row>
    <row r="14" spans="1:27" s="15" customFormat="1" x14ac:dyDescent="0.2">
      <c r="A14" s="14">
        <v>11</v>
      </c>
      <c r="B14" s="9" t="s">
        <v>32</v>
      </c>
      <c r="C14" s="9" t="s">
        <v>33</v>
      </c>
      <c r="D14" s="10">
        <v>181139179426</v>
      </c>
      <c r="E14" s="10">
        <v>126180075105.70001</v>
      </c>
      <c r="F14" s="10">
        <v>6761858000</v>
      </c>
      <c r="G14" s="10">
        <v>0</v>
      </c>
      <c r="H14" s="10">
        <v>0</v>
      </c>
      <c r="I14" s="10">
        <v>552718</v>
      </c>
      <c r="J14" s="10">
        <v>61721515039</v>
      </c>
      <c r="K14" s="10">
        <v>83841916437</v>
      </c>
      <c r="L14" s="10">
        <v>17439908491</v>
      </c>
      <c r="M14" s="10">
        <v>101281824928</v>
      </c>
      <c r="N14" s="10">
        <v>16768383287.400002</v>
      </c>
      <c r="O14" s="10">
        <v>101511149160.98999</v>
      </c>
      <c r="P14" s="10"/>
      <c r="Q14" s="10">
        <v>0</v>
      </c>
      <c r="R14" s="10">
        <v>0</v>
      </c>
      <c r="S14" s="11">
        <f t="shared" si="0"/>
        <v>61492190806.01001</v>
      </c>
      <c r="T14" s="11">
        <f t="shared" si="1"/>
        <v>44723807518.610008</v>
      </c>
      <c r="U14" s="11">
        <f>VLOOKUP(B14,'[1]Hoja2 (2)'!$A$5:$H$37,2,FALSE)</f>
        <v>227691224266.68997</v>
      </c>
      <c r="V14" s="10">
        <f>VLOOKUP(B14,'[1]Hoja2 (2)'!$A$5:$H$37,3,FALSE)</f>
        <v>123082841531.62001</v>
      </c>
      <c r="W14" s="28">
        <f>VLOOKUP(B14,'[1]Hoja2 (2)'!$A$5:$H$37,4,FALSE)</f>
        <v>104608382735.06996</v>
      </c>
      <c r="X14" s="29">
        <f>VLOOKUP(B14,'[1]Hoja2 (2)'!$A$5:$H$37,5,FALSE)</f>
        <v>134171016099</v>
      </c>
      <c r="Y14" s="30">
        <f>VLOOKUP(B14,'[1]Hoja2 (2)'!$A$5:$H$37,6,FALSE)</f>
        <v>8603448206</v>
      </c>
      <c r="Z14" s="30">
        <f>VLOOKUP(B14,'[1]Hoja2 (2)'!$A$5:$H$37,7,FALSE)</f>
        <v>142774464305</v>
      </c>
      <c r="AA14" s="30">
        <f>VLOOKUP(B14,'[1]Hoja2 (2)'!$A$5:$H$37,8,FALSE)</f>
        <v>38166081569.930038</v>
      </c>
    </row>
    <row r="15" spans="1:27" s="15" customFormat="1" x14ac:dyDescent="0.2">
      <c r="A15" s="14">
        <v>12</v>
      </c>
      <c r="B15" s="9" t="s">
        <v>34</v>
      </c>
      <c r="C15" s="9" t="s">
        <v>28</v>
      </c>
      <c r="D15" s="10">
        <v>125129409517</v>
      </c>
      <c r="E15" s="10">
        <v>90233640727</v>
      </c>
      <c r="F15" s="10">
        <v>0</v>
      </c>
      <c r="G15" s="10">
        <v>2739145714</v>
      </c>
      <c r="H15" s="10">
        <v>0</v>
      </c>
      <c r="I15" s="10">
        <v>0</v>
      </c>
      <c r="J15" s="10">
        <v>34895768788</v>
      </c>
      <c r="K15" s="10">
        <v>65874725123</v>
      </c>
      <c r="L15" s="10">
        <v>13188105954</v>
      </c>
      <c r="M15" s="10">
        <v>79062831077</v>
      </c>
      <c r="N15" s="10">
        <v>13174945024.6</v>
      </c>
      <c r="O15" s="10">
        <v>70525690769.860001</v>
      </c>
      <c r="P15" s="10"/>
      <c r="Q15" s="10">
        <v>0</v>
      </c>
      <c r="R15" s="10">
        <v>471100000</v>
      </c>
      <c r="S15" s="11">
        <f t="shared" si="0"/>
        <v>40693763381.139999</v>
      </c>
      <c r="T15" s="11">
        <f t="shared" si="1"/>
        <v>27518818356.540001</v>
      </c>
      <c r="U15" s="11">
        <f>VLOOKUP(B15,'[1]Hoja2 (2)'!$A$5:$H$37,2,FALSE)</f>
        <v>163027377210.85995</v>
      </c>
      <c r="V15" s="10">
        <f>VLOOKUP(B15,'[1]Hoja2 (2)'!$A$5:$H$37,3,FALSE)</f>
        <v>89672069327.139999</v>
      </c>
      <c r="W15" s="28">
        <f>VLOOKUP(B15,'[1]Hoja2 (2)'!$A$5:$H$37,4,FALSE)</f>
        <v>73355307883.719955</v>
      </c>
      <c r="X15" s="29">
        <f>VLOOKUP(B15,'[1]Hoja2 (2)'!$A$5:$H$37,5,FALSE)</f>
        <v>101375863715</v>
      </c>
      <c r="Y15" s="30">
        <f>VLOOKUP(B15,'[1]Hoja2 (2)'!$A$5:$H$37,6,FALSE)</f>
        <v>356677389</v>
      </c>
      <c r="Z15" s="30">
        <f>VLOOKUP(B15,'[1]Hoja2 (2)'!$A$5:$H$37,7,FALSE)</f>
        <v>101732541104</v>
      </c>
      <c r="AA15" s="30">
        <f>VLOOKUP(B15,'[1]Hoja2 (2)'!$A$5:$H$37,8,FALSE)</f>
        <v>28377233220.280045</v>
      </c>
    </row>
    <row r="16" spans="1:27" s="15" customFormat="1" x14ac:dyDescent="0.2">
      <c r="A16" s="14">
        <v>13</v>
      </c>
      <c r="B16" s="9" t="s">
        <v>75</v>
      </c>
      <c r="C16" s="9" t="s">
        <v>33</v>
      </c>
      <c r="D16" s="10">
        <v>141598114168</v>
      </c>
      <c r="E16" s="10">
        <v>98459426467.740005</v>
      </c>
      <c r="F16" s="10">
        <v>0</v>
      </c>
      <c r="G16" s="10">
        <v>0</v>
      </c>
      <c r="H16" s="10">
        <v>0</v>
      </c>
      <c r="I16" s="10">
        <v>0</v>
      </c>
      <c r="J16" s="10">
        <v>43138687699</v>
      </c>
      <c r="K16" s="10">
        <v>59775073415</v>
      </c>
      <c r="L16" s="10">
        <v>12054005165</v>
      </c>
      <c r="M16" s="10">
        <v>71829078580</v>
      </c>
      <c r="N16" s="10">
        <v>11955014683</v>
      </c>
      <c r="O16" s="10">
        <v>101215576389.67999</v>
      </c>
      <c r="P16" s="10"/>
      <c r="Q16" s="10">
        <v>0</v>
      </c>
      <c r="R16" s="10">
        <v>0</v>
      </c>
      <c r="S16" s="11">
        <f t="shared" si="0"/>
        <v>13752189889.320007</v>
      </c>
      <c r="T16" s="11">
        <f t="shared" si="1"/>
        <v>1797175206.3200073</v>
      </c>
      <c r="U16" s="11">
        <f>VLOOKUP(B16,'[1]Hoja2 (2)'!$A$5:$H$37,2,FALSE)</f>
        <v>199675002857.41998</v>
      </c>
      <c r="V16" s="10">
        <f>VLOOKUP(B16,'[1]Hoja2 (2)'!$A$5:$H$37,3,FALSE)</f>
        <v>100533491380.24998</v>
      </c>
      <c r="W16" s="28">
        <f>VLOOKUP(B16,'[1]Hoja2 (2)'!$A$5:$H$37,4,FALSE)</f>
        <v>99141511477.169998</v>
      </c>
      <c r="X16" s="29">
        <f>VLOOKUP(B16,'[1]Hoja2 (2)'!$A$5:$H$37,5,FALSE)</f>
        <v>101000158095</v>
      </c>
      <c r="Y16" s="30">
        <f>VLOOKUP(B16,'[1]Hoja2 (2)'!$A$5:$H$37,6,FALSE)</f>
        <v>326261018</v>
      </c>
      <c r="Z16" s="30">
        <f>VLOOKUP(B16,'[1]Hoja2 (2)'!$A$5:$H$37,7,FALSE)</f>
        <v>101326419113</v>
      </c>
      <c r="AA16" s="30">
        <f>VLOOKUP(B16,'[1]Hoja2 (2)'!$A$5:$H$37,8,FALSE)</f>
        <v>2184907635.8300018</v>
      </c>
    </row>
    <row r="17" spans="1:27" x14ac:dyDescent="0.2">
      <c r="A17" s="8">
        <v>14</v>
      </c>
      <c r="B17" s="9" t="s">
        <v>76</v>
      </c>
      <c r="C17" s="9" t="s">
        <v>28</v>
      </c>
      <c r="D17" s="10">
        <v>234809510579</v>
      </c>
      <c r="E17" s="10">
        <v>172683552330</v>
      </c>
      <c r="F17" s="10">
        <v>0</v>
      </c>
      <c r="G17" s="10">
        <v>0</v>
      </c>
      <c r="H17" s="10">
        <v>120000000</v>
      </c>
      <c r="I17" s="10">
        <v>0</v>
      </c>
      <c r="J17" s="10">
        <v>62005958248</v>
      </c>
      <c r="K17" s="10">
        <v>115981673226</v>
      </c>
      <c r="L17" s="10">
        <v>23404576594</v>
      </c>
      <c r="M17" s="10">
        <v>139386249820</v>
      </c>
      <c r="N17" s="10">
        <v>23196334645.200001</v>
      </c>
      <c r="O17" s="10">
        <v>137818842117.27002</v>
      </c>
      <c r="P17" s="10"/>
      <c r="Q17" s="10">
        <v>0</v>
      </c>
      <c r="R17" s="10">
        <v>0</v>
      </c>
      <c r="S17" s="11">
        <f t="shared" si="0"/>
        <v>63573365950.72998</v>
      </c>
      <c r="T17" s="11">
        <f t="shared" si="1"/>
        <v>40377031305.529984</v>
      </c>
      <c r="U17" s="11">
        <f>VLOOKUP(B17,'[1]Hoja2 (2)'!$A$5:$H$37,2,FALSE)</f>
        <v>310502394447.27002</v>
      </c>
      <c r="V17" s="10">
        <f>VLOOKUP(B17,'[1]Hoja2 (2)'!$A$5:$H$37,3,FALSE)</f>
        <v>168105384341.5</v>
      </c>
      <c r="W17" s="28">
        <f>VLOOKUP(B17,'[1]Hoja2 (2)'!$A$5:$H$37,4,FALSE)</f>
        <v>142397010105.77002</v>
      </c>
      <c r="X17" s="29">
        <f>VLOOKUP(B17,'[1]Hoja2 (2)'!$A$5:$H$37,5,FALSE)</f>
        <v>183012224391</v>
      </c>
      <c r="Y17" s="30">
        <f>VLOOKUP(B17,'[1]Hoja2 (2)'!$A$5:$H$37,6,FALSE)</f>
        <v>634825866</v>
      </c>
      <c r="Z17" s="30">
        <f>VLOOKUP(B17,'[1]Hoja2 (2)'!$A$5:$H$37,7,FALSE)</f>
        <v>183647050257</v>
      </c>
      <c r="AA17" s="30">
        <f>VLOOKUP(B17,'[1]Hoja2 (2)'!$A$5:$H$37,8,FALSE)</f>
        <v>41250040151.22998</v>
      </c>
    </row>
    <row r="18" spans="1:27" x14ac:dyDescent="0.2">
      <c r="A18" s="8">
        <v>15</v>
      </c>
      <c r="B18" s="9" t="s">
        <v>35</v>
      </c>
      <c r="C18" s="9" t="s">
        <v>29</v>
      </c>
      <c r="D18" s="10">
        <v>158220729746</v>
      </c>
      <c r="E18" s="10">
        <v>124132632419.12</v>
      </c>
      <c r="F18" s="10">
        <v>357905871</v>
      </c>
      <c r="G18" s="10">
        <v>4610606469</v>
      </c>
      <c r="H18" s="10">
        <v>0</v>
      </c>
      <c r="I18" s="10">
        <v>216712673</v>
      </c>
      <c r="J18" s="10">
        <v>34662715869.880005</v>
      </c>
      <c r="K18" s="10">
        <v>66111707928</v>
      </c>
      <c r="L18" s="10">
        <v>13288896731</v>
      </c>
      <c r="M18" s="10">
        <v>79400604659</v>
      </c>
      <c r="N18" s="10">
        <v>13222341585.6</v>
      </c>
      <c r="O18" s="10">
        <v>90860512444.020004</v>
      </c>
      <c r="P18" s="10"/>
      <c r="Q18" s="10">
        <v>3071356262</v>
      </c>
      <c r="R18" s="10">
        <v>3071356262</v>
      </c>
      <c r="S18" s="11">
        <f t="shared" si="0"/>
        <v>21663557877.860001</v>
      </c>
      <c r="T18" s="11">
        <f t="shared" si="1"/>
        <v>8441216292.2600002</v>
      </c>
      <c r="U18" s="11">
        <f>VLOOKUP(B18,'[1]Hoja2 (2)'!$A$5:$H$37,2,FALSE)</f>
        <v>216532395070.13995</v>
      </c>
      <c r="V18" s="10">
        <f>VLOOKUP(B18,'[1]Hoja2 (2)'!$A$5:$H$37,3,FALSE)</f>
        <v>122642864192.38</v>
      </c>
      <c r="W18" s="28">
        <f>VLOOKUP(B18,'[1]Hoja2 (2)'!$A$5:$H$37,4,FALSE)</f>
        <v>93889530877.759949</v>
      </c>
      <c r="X18" s="29">
        <f>VLOOKUP(B18,'[1]Hoja2 (2)'!$A$5:$H$37,5,FALSE)</f>
        <v>102993330857</v>
      </c>
      <c r="Y18" s="30">
        <f>VLOOKUP(B18,'[1]Hoja2 (2)'!$A$5:$H$37,6,FALSE)</f>
        <v>565576287</v>
      </c>
      <c r="Z18" s="30">
        <f>VLOOKUP(B18,'[1]Hoja2 (2)'!$A$5:$H$37,7,FALSE)</f>
        <v>103558907144</v>
      </c>
      <c r="AA18" s="30">
        <f>VLOOKUP(B18,'[1]Hoja2 (2)'!$A$5:$H$37,8,FALSE)</f>
        <v>9669376266.2400513</v>
      </c>
    </row>
    <row r="19" spans="1:27" x14ac:dyDescent="0.2">
      <c r="A19" s="8">
        <v>16</v>
      </c>
      <c r="B19" s="9" t="s">
        <v>77</v>
      </c>
      <c r="C19" s="9" t="s">
        <v>27</v>
      </c>
      <c r="D19" s="10">
        <v>29543632583</v>
      </c>
      <c r="E19" s="10">
        <v>20930718476</v>
      </c>
      <c r="F19" s="10">
        <v>0</v>
      </c>
      <c r="G19" s="10">
        <v>0</v>
      </c>
      <c r="H19" s="10">
        <v>0</v>
      </c>
      <c r="I19" s="10">
        <v>0</v>
      </c>
      <c r="J19" s="10">
        <v>8612914107</v>
      </c>
      <c r="K19" s="10">
        <v>14303986048</v>
      </c>
      <c r="L19" s="10">
        <v>2747196925</v>
      </c>
      <c r="M19" s="10">
        <v>17051182973</v>
      </c>
      <c r="N19" s="10">
        <v>2860797209.6000004</v>
      </c>
      <c r="O19" s="10">
        <v>21031459062.120003</v>
      </c>
      <c r="P19" s="10"/>
      <c r="Q19" s="10">
        <v>0</v>
      </c>
      <c r="R19" s="10">
        <v>0</v>
      </c>
      <c r="S19" s="11">
        <f t="shared" si="0"/>
        <v>4632638017.8799973</v>
      </c>
      <c r="T19" s="11">
        <f t="shared" si="1"/>
        <v>1771840808.2799969</v>
      </c>
      <c r="U19" s="11">
        <f>VLOOKUP(B19,'[1]Hoja2 (2)'!$A$5:$H$37,2,FALSE)</f>
        <v>41962177538.119995</v>
      </c>
      <c r="V19" s="10">
        <f>VLOOKUP(B19,'[1]Hoja2 (2)'!$A$5:$H$37,3,FALSE)</f>
        <v>18474826695.599998</v>
      </c>
      <c r="W19" s="28">
        <f>VLOOKUP(B19,'[1]Hoja2 (2)'!$A$5:$H$37,4,FALSE)</f>
        <v>23487350842.519997</v>
      </c>
      <c r="X19" s="29">
        <f>VLOOKUP(B19,'[1]Hoja2 (2)'!$A$5:$H$37,5,FALSE)</f>
        <v>25208953938</v>
      </c>
      <c r="Y19" s="30">
        <f>VLOOKUP(B19,'[1]Hoja2 (2)'!$A$5:$H$37,6,FALSE)</f>
        <v>74371661</v>
      </c>
      <c r="Z19" s="30">
        <f>VLOOKUP(B19,'[1]Hoja2 (2)'!$A$5:$H$37,7,FALSE)</f>
        <v>25283325599</v>
      </c>
      <c r="AA19" s="30">
        <f>VLOOKUP(B19,'[1]Hoja2 (2)'!$A$5:$H$37,8,FALSE)</f>
        <v>1795974756.4800034</v>
      </c>
    </row>
    <row r="20" spans="1:27" x14ac:dyDescent="0.2">
      <c r="A20" s="8">
        <v>17</v>
      </c>
      <c r="B20" s="9" t="s">
        <v>36</v>
      </c>
      <c r="C20" s="9" t="s">
        <v>27</v>
      </c>
      <c r="D20" s="10">
        <v>49988224528</v>
      </c>
      <c r="E20" s="10">
        <v>44996665901.889999</v>
      </c>
      <c r="F20" s="10">
        <v>0</v>
      </c>
      <c r="G20" s="10">
        <v>0</v>
      </c>
      <c r="H20" s="10">
        <v>0</v>
      </c>
      <c r="I20" s="10">
        <v>0</v>
      </c>
      <c r="J20" s="10">
        <v>4991558624</v>
      </c>
      <c r="K20" s="10">
        <v>20352765312</v>
      </c>
      <c r="L20" s="10">
        <v>4118949311</v>
      </c>
      <c r="M20" s="10">
        <v>24471714623</v>
      </c>
      <c r="N20" s="10">
        <v>4070553062.4000001</v>
      </c>
      <c r="O20" s="10">
        <v>21122457996.16</v>
      </c>
      <c r="P20" s="10"/>
      <c r="Q20" s="10">
        <v>0</v>
      </c>
      <c r="R20" s="10">
        <v>0</v>
      </c>
      <c r="S20" s="11">
        <f t="shared" si="0"/>
        <v>8340815250.8400002</v>
      </c>
      <c r="T20" s="11">
        <f t="shared" si="1"/>
        <v>4270262188.4400001</v>
      </c>
      <c r="U20" s="11">
        <f>VLOOKUP(B20,'[1]Hoja2 (2)'!$A$5:$H$37,2,FALSE)</f>
        <v>66119123898.049995</v>
      </c>
      <c r="V20" s="10">
        <f>VLOOKUP(B20,'[1]Hoja2 (2)'!$A$5:$H$37,3,FALSE)</f>
        <v>45904885412.68</v>
      </c>
      <c r="W20" s="28">
        <f>VLOOKUP(B20,'[1]Hoja2 (2)'!$A$5:$H$37,4,FALSE)</f>
        <v>20214238485.369995</v>
      </c>
      <c r="X20" s="29">
        <f>VLOOKUP(B20,'[1]Hoja2 (2)'!$A$5:$H$37,5,FALSE)</f>
        <v>24642262885</v>
      </c>
      <c r="Y20" s="30">
        <f>VLOOKUP(B20,'[1]Hoja2 (2)'!$A$5:$H$37,6,FALSE)</f>
        <v>111260704</v>
      </c>
      <c r="Z20" s="30">
        <f>VLOOKUP(B20,'[1]Hoja2 (2)'!$A$5:$H$37,7,FALSE)</f>
        <v>24753523589</v>
      </c>
      <c r="AA20" s="30">
        <f>VLOOKUP(B20,'[1]Hoja2 (2)'!$A$5:$H$37,8,FALSE)</f>
        <v>4539285103.6300049</v>
      </c>
    </row>
    <row r="21" spans="1:27" s="15" customFormat="1" x14ac:dyDescent="0.2">
      <c r="A21" s="14">
        <v>18</v>
      </c>
      <c r="B21" s="9" t="s">
        <v>37</v>
      </c>
      <c r="C21" s="9" t="s">
        <v>23</v>
      </c>
      <c r="D21" s="10">
        <v>143887953267</v>
      </c>
      <c r="E21" s="10">
        <v>74430800685</v>
      </c>
      <c r="F21" s="10">
        <v>120000</v>
      </c>
      <c r="G21" s="10">
        <v>0</v>
      </c>
      <c r="H21" s="10">
        <v>0</v>
      </c>
      <c r="I21" s="10">
        <v>79628111</v>
      </c>
      <c r="J21" s="10">
        <v>69536900694</v>
      </c>
      <c r="K21" s="10">
        <v>65217691709</v>
      </c>
      <c r="L21" s="10">
        <v>13166406910</v>
      </c>
      <c r="M21" s="10">
        <v>78384098619</v>
      </c>
      <c r="N21" s="10">
        <v>13043538341.800001</v>
      </c>
      <c r="O21" s="10">
        <v>36768370123.290001</v>
      </c>
      <c r="P21" s="10"/>
      <c r="Q21" s="10">
        <v>0</v>
      </c>
      <c r="R21" s="10">
        <v>0</v>
      </c>
      <c r="S21" s="11">
        <f t="shared" si="0"/>
        <v>111152629189.70999</v>
      </c>
      <c r="T21" s="11">
        <f t="shared" si="1"/>
        <v>98109090847.909988</v>
      </c>
      <c r="U21" s="10">
        <f>VLOOKUP(B21,'[1]Hoja2 (2)'!$A$5:$H$37,2,FALSE)</f>
        <v>111199170808.28999</v>
      </c>
      <c r="V21" s="10">
        <f>VLOOKUP(B21,'[1]Hoja2 (2)'!$A$5:$H$37,3,FALSE)</f>
        <v>79546615897.339996</v>
      </c>
      <c r="W21" s="28">
        <f>VLOOKUP(B21,'[1]Hoja2 (2)'!$A$5:$H$37,4,FALSE)</f>
        <v>31652554910.949997</v>
      </c>
      <c r="X21" s="29">
        <f>VLOOKUP(B21,'[1]Hoja2 (2)'!$A$5:$H$37,5,FALSE)</f>
        <v>129885603540</v>
      </c>
      <c r="Y21" s="30">
        <f>VLOOKUP(B21,'[1]Hoja2 (2)'!$A$5:$H$37,6,FALSE)</f>
        <v>432539086</v>
      </c>
      <c r="Z21" s="30">
        <f>VLOOKUP(B21,'[1]Hoja2 (2)'!$A$5:$H$37,7,FALSE)</f>
        <v>130318142626</v>
      </c>
      <c r="AA21" s="30">
        <f>VLOOKUP(B21,'[1]Hoja2 (2)'!$A$5:$H$37,8,FALSE)</f>
        <v>98665587715.050003</v>
      </c>
    </row>
    <row r="22" spans="1:27" x14ac:dyDescent="0.2">
      <c r="A22" s="8">
        <v>19</v>
      </c>
      <c r="B22" s="9" t="s">
        <v>38</v>
      </c>
      <c r="C22" s="9" t="s">
        <v>28</v>
      </c>
      <c r="D22" s="10">
        <v>156338990147</v>
      </c>
      <c r="E22" s="10">
        <v>113589634982</v>
      </c>
      <c r="F22" s="10">
        <v>0</v>
      </c>
      <c r="G22" s="10">
        <v>0</v>
      </c>
      <c r="H22" s="10">
        <v>0</v>
      </c>
      <c r="I22" s="10">
        <v>0</v>
      </c>
      <c r="J22" s="10">
        <v>42749355165</v>
      </c>
      <c r="K22" s="10">
        <v>84432786577</v>
      </c>
      <c r="L22" s="10">
        <v>17565426310</v>
      </c>
      <c r="M22" s="10">
        <v>101998212887</v>
      </c>
      <c r="N22" s="10">
        <v>16886557315.400002</v>
      </c>
      <c r="O22" s="10">
        <v>120528897223.62</v>
      </c>
      <c r="P22" s="10"/>
      <c r="Q22" s="10">
        <v>18424592913.040001</v>
      </c>
      <c r="R22" s="10">
        <v>18424592913.040001</v>
      </c>
      <c r="S22" s="11">
        <f t="shared" si="0"/>
        <v>42643263741.420006</v>
      </c>
      <c r="T22" s="11">
        <f t="shared" si="1"/>
        <v>25756706426.020004</v>
      </c>
      <c r="U22" s="10">
        <f>VLOOKUP(B22,'[1]Hoja2 (2)'!$A$5:$H$37,2,FALSE)</f>
        <v>215693939292.57999</v>
      </c>
      <c r="V22" s="10">
        <f>VLOOKUP(B22,'[1]Hoja2 (2)'!$A$5:$H$37,3,FALSE)</f>
        <v>103702221968.25999</v>
      </c>
      <c r="W22" s="28">
        <f>VLOOKUP(B22,'[1]Hoja2 (2)'!$A$5:$H$37,4,FALSE)</f>
        <v>111991717324.31999</v>
      </c>
      <c r="X22" s="29">
        <f>VLOOKUP(B22,'[1]Hoja2 (2)'!$A$5:$H$37,5,FALSE)</f>
        <v>120685607955</v>
      </c>
      <c r="Y22" s="30">
        <f>VLOOKUP(B22,'[1]Hoja2 (2)'!$A$5:$H$37,6,FALSE)</f>
        <v>16611552435</v>
      </c>
      <c r="Z22" s="30">
        <f>VLOOKUP(B22,'[1]Hoja2 (2)'!$A$5:$H$37,7,FALSE)</f>
        <v>137297160390</v>
      </c>
      <c r="AA22" s="30">
        <f>VLOOKUP(B22,'[1]Hoja2 (2)'!$A$5:$H$37,8,FALSE)</f>
        <v>25305443065.680008</v>
      </c>
    </row>
    <row r="23" spans="1:27" s="15" customFormat="1" x14ac:dyDescent="0.2">
      <c r="A23" s="14">
        <v>20</v>
      </c>
      <c r="B23" s="9" t="s">
        <v>39</v>
      </c>
      <c r="C23" s="9" t="s">
        <v>28</v>
      </c>
      <c r="D23" s="10">
        <v>154825741187</v>
      </c>
      <c r="E23" s="10">
        <v>140985421100.54001</v>
      </c>
      <c r="F23" s="10">
        <v>83882477</v>
      </c>
      <c r="G23" s="10">
        <v>0</v>
      </c>
      <c r="H23" s="10">
        <v>0</v>
      </c>
      <c r="I23" s="10">
        <v>0</v>
      </c>
      <c r="J23" s="10">
        <v>13924202564.459999</v>
      </c>
      <c r="K23" s="10">
        <v>76311406184</v>
      </c>
      <c r="L23" s="10">
        <v>15481172890</v>
      </c>
      <c r="M23" s="10">
        <v>91792579074</v>
      </c>
      <c r="N23" s="10">
        <v>15262281236.800001</v>
      </c>
      <c r="O23" s="10">
        <v>104384439253.86</v>
      </c>
      <c r="P23" s="10"/>
      <c r="Q23" s="10">
        <v>26199465578</v>
      </c>
      <c r="R23" s="10">
        <v>26199465578</v>
      </c>
      <c r="S23" s="11">
        <f t="shared" si="0"/>
        <v>27531807962.599991</v>
      </c>
      <c r="T23" s="11">
        <f t="shared" si="1"/>
        <v>12269526725.79999</v>
      </c>
      <c r="U23" s="10">
        <f>VLOOKUP(B23,'[1]Hoja2 (2)'!$A$5:$H$37,2,FALSE)</f>
        <v>219170394776.40005</v>
      </c>
      <c r="V23" s="10">
        <f>VLOOKUP(B23,'[1]Hoja2 (2)'!$A$5:$H$37,3,FALSE)</f>
        <v>133490972390.06</v>
      </c>
      <c r="W23" s="28">
        <f>VLOOKUP(B23,'[1]Hoja2 (2)'!$A$5:$H$37,4,FALSE)</f>
        <v>85679422386.340057</v>
      </c>
      <c r="X23" s="29">
        <f>VLOOKUP(B23,'[1]Hoja2 (2)'!$A$5:$H$37,5,FALSE)</f>
        <v>98061544070</v>
      </c>
      <c r="Y23" s="30">
        <f>VLOOKUP(B23,'[1]Hoja2 (2)'!$A$5:$H$37,6,FALSE)</f>
        <v>418587047</v>
      </c>
      <c r="Z23" s="30">
        <f>VLOOKUP(B23,'[1]Hoja2 (2)'!$A$5:$H$37,7,FALSE)</f>
        <v>98480131117</v>
      </c>
      <c r="AA23" s="30">
        <f>VLOOKUP(B23,'[1]Hoja2 (2)'!$A$5:$H$37,8,FALSE)</f>
        <v>12800708730.659943</v>
      </c>
    </row>
    <row r="24" spans="1:27" x14ac:dyDescent="0.2">
      <c r="A24" s="8">
        <v>21</v>
      </c>
      <c r="B24" s="9" t="s">
        <v>40</v>
      </c>
      <c r="C24" s="9" t="s">
        <v>27</v>
      </c>
      <c r="D24" s="10">
        <v>85603786737</v>
      </c>
      <c r="E24" s="10">
        <v>55388166540</v>
      </c>
      <c r="F24" s="10">
        <v>0</v>
      </c>
      <c r="G24" s="10">
        <v>0</v>
      </c>
      <c r="H24" s="10">
        <v>0</v>
      </c>
      <c r="I24" s="10">
        <v>0</v>
      </c>
      <c r="J24" s="10">
        <v>30215620197</v>
      </c>
      <c r="K24" s="10">
        <v>35468384130</v>
      </c>
      <c r="L24" s="10">
        <v>7019428212</v>
      </c>
      <c r="M24" s="10">
        <v>42487812342</v>
      </c>
      <c r="N24" s="10">
        <v>7093676826</v>
      </c>
      <c r="O24" s="10">
        <v>55504098715.82</v>
      </c>
      <c r="P24" s="10"/>
      <c r="Q24" s="10">
        <v>0</v>
      </c>
      <c r="R24" s="10">
        <v>0</v>
      </c>
      <c r="S24" s="11">
        <f t="shared" si="0"/>
        <v>17199333823.18</v>
      </c>
      <c r="T24" s="11">
        <f t="shared" si="1"/>
        <v>10105656997.18</v>
      </c>
      <c r="U24" s="10">
        <f>VLOOKUP(B24,'[1]Hoja2 (2)'!$A$5:$H$37,2,FALSE)</f>
        <v>110892265255.82001</v>
      </c>
      <c r="V24" s="10">
        <f>VLOOKUP(B24,'[1]Hoja2 (2)'!$A$5:$H$37,3,FALSE)</f>
        <v>55082595954.089996</v>
      </c>
      <c r="W24" s="28">
        <f>VLOOKUP(B24,'[1]Hoja2 (2)'!$A$5:$H$37,4,FALSE)</f>
        <v>55809669301.730011</v>
      </c>
      <c r="X24" s="29">
        <f>VLOOKUP(B24,'[1]Hoja2 (2)'!$A$5:$H$37,5,FALSE)</f>
        <v>65945320764</v>
      </c>
      <c r="Y24" s="30">
        <f>VLOOKUP(B24,'[1]Hoja2 (2)'!$A$5:$H$37,6,FALSE)</f>
        <v>190786620</v>
      </c>
      <c r="Z24" s="30">
        <f>VLOOKUP(B24,'[1]Hoja2 (2)'!$A$5:$H$37,7,FALSE)</f>
        <v>66136107384</v>
      </c>
      <c r="AA24" s="30">
        <f>VLOOKUP(B24,'[1]Hoja2 (2)'!$A$5:$H$37,8,FALSE)</f>
        <v>10326438082.269989</v>
      </c>
    </row>
    <row r="25" spans="1:27" x14ac:dyDescent="0.2">
      <c r="A25" s="8">
        <v>22</v>
      </c>
      <c r="B25" s="9" t="s">
        <v>41</v>
      </c>
      <c r="C25" s="9" t="s">
        <v>33</v>
      </c>
      <c r="D25" s="10">
        <v>178096363510</v>
      </c>
      <c r="E25" s="10">
        <v>143771671110.59</v>
      </c>
      <c r="F25" s="10">
        <v>0</v>
      </c>
      <c r="G25" s="10">
        <v>0</v>
      </c>
      <c r="H25" s="10">
        <v>0</v>
      </c>
      <c r="I25" s="10">
        <v>0</v>
      </c>
      <c r="J25" s="10">
        <v>34324692399.410004</v>
      </c>
      <c r="K25" s="10">
        <v>94120795114</v>
      </c>
      <c r="L25" s="10">
        <v>19312364564</v>
      </c>
      <c r="M25" s="10">
        <v>113433159678</v>
      </c>
      <c r="N25" s="10">
        <v>18824159022.799999</v>
      </c>
      <c r="O25" s="10">
        <v>102504648615.41</v>
      </c>
      <c r="P25" s="10"/>
      <c r="Q25" s="10">
        <v>8424155575.0100002</v>
      </c>
      <c r="R25" s="10">
        <v>8424155575.0100002</v>
      </c>
      <c r="S25" s="11">
        <f t="shared" si="0"/>
        <v>53677359037.010002</v>
      </c>
      <c r="T25" s="11">
        <f t="shared" si="1"/>
        <v>34853200014.210007</v>
      </c>
      <c r="U25" s="10">
        <f>VLOOKUP(B25,'[1]Hoja2 (2)'!$A$5:$H$37,2,FALSE)</f>
        <v>237852164150.98996</v>
      </c>
      <c r="V25" s="10">
        <f>VLOOKUP(B25,'[1]Hoja2 (2)'!$A$5:$H$37,3,FALSE)</f>
        <v>126897860209.67001</v>
      </c>
      <c r="W25" s="28">
        <f>VLOOKUP(B25,'[1]Hoja2 (2)'!$A$5:$H$37,4,FALSE)</f>
        <v>110954303941.31995</v>
      </c>
      <c r="X25" s="29">
        <f>VLOOKUP(B25,'[1]Hoja2 (2)'!$A$5:$H$37,5,FALSE)</f>
        <v>146050100191</v>
      </c>
      <c r="Y25" s="30">
        <f>VLOOKUP(B25,'[1]Hoja2 (2)'!$A$5:$H$37,6,FALSE)</f>
        <v>523029914</v>
      </c>
      <c r="Z25" s="30">
        <f>VLOOKUP(B25,'[1]Hoja2 (2)'!$A$5:$H$37,7,FALSE)</f>
        <v>146573130105</v>
      </c>
      <c r="AA25" s="30">
        <f>VLOOKUP(B25,'[1]Hoja2 (2)'!$A$5:$H$37,8,FALSE)</f>
        <v>35618826163.680054</v>
      </c>
    </row>
    <row r="26" spans="1:27" x14ac:dyDescent="0.2">
      <c r="A26" s="8">
        <v>23</v>
      </c>
      <c r="B26" s="9" t="s">
        <v>42</v>
      </c>
      <c r="C26" s="9" t="s">
        <v>29</v>
      </c>
      <c r="D26" s="10">
        <v>110642824207</v>
      </c>
      <c r="E26" s="10">
        <v>78606284297.550003</v>
      </c>
      <c r="F26" s="10">
        <v>0</v>
      </c>
      <c r="G26" s="10">
        <v>0</v>
      </c>
      <c r="H26" s="10">
        <v>0</v>
      </c>
      <c r="I26" s="10">
        <v>0</v>
      </c>
      <c r="J26" s="10">
        <v>32036539907.450001</v>
      </c>
      <c r="K26" s="10">
        <v>62932125248</v>
      </c>
      <c r="L26" s="10">
        <v>12654495401</v>
      </c>
      <c r="M26" s="10">
        <v>75586620649</v>
      </c>
      <c r="N26" s="10">
        <v>12586425049.6</v>
      </c>
      <c r="O26" s="10">
        <v>90957669670.130005</v>
      </c>
      <c r="P26" s="10"/>
      <c r="Q26" s="10">
        <v>0</v>
      </c>
      <c r="R26" s="10">
        <v>0</v>
      </c>
      <c r="S26" s="11">
        <f t="shared" si="0"/>
        <v>16665490886.319992</v>
      </c>
      <c r="T26" s="11">
        <f t="shared" si="1"/>
        <v>4079065836.7199917</v>
      </c>
      <c r="U26" s="10">
        <f>VLOOKUP(B26,'[1]Hoja2 (2)'!$A$5:$H$37,2,FALSE)</f>
        <v>169563953967.67996</v>
      </c>
      <c r="V26" s="10">
        <f>VLOOKUP(B26,'[1]Hoja2 (2)'!$A$5:$H$37,3,FALSE)</f>
        <v>93520491522.259995</v>
      </c>
      <c r="W26" s="28">
        <f>VLOOKUP(B26,'[1]Hoja2 (2)'!$A$5:$H$37,4,FALSE)</f>
        <v>76043462445.419968</v>
      </c>
      <c r="X26" s="29">
        <f>VLOOKUP(B26,'[1]Hoja2 (2)'!$A$5:$H$37,5,FALSE)</f>
        <v>80291982037</v>
      </c>
      <c r="Y26" s="30">
        <f>VLOOKUP(B26,'[1]Hoja2 (2)'!$A$5:$H$37,6,FALSE)</f>
        <v>342171669</v>
      </c>
      <c r="Z26" s="30">
        <f>VLOOKUP(B26,'[1]Hoja2 (2)'!$A$5:$H$37,7,FALSE)</f>
        <v>80634153706</v>
      </c>
      <c r="AA26" s="30">
        <f>VLOOKUP(B26,'[1]Hoja2 (2)'!$A$5:$H$37,8,FALSE)</f>
        <v>4590691260.5800323</v>
      </c>
    </row>
    <row r="27" spans="1:27" s="15" customFormat="1" x14ac:dyDescent="0.2">
      <c r="A27" s="14">
        <v>24</v>
      </c>
      <c r="B27" s="9" t="s">
        <v>43</v>
      </c>
      <c r="C27" s="9" t="s">
        <v>23</v>
      </c>
      <c r="D27" s="10">
        <v>46422587724</v>
      </c>
      <c r="E27" s="10">
        <v>41651117414</v>
      </c>
      <c r="F27" s="10">
        <v>0</v>
      </c>
      <c r="G27" s="10">
        <v>0</v>
      </c>
      <c r="H27" s="10">
        <v>0</v>
      </c>
      <c r="I27" s="10">
        <v>0</v>
      </c>
      <c r="J27" s="10">
        <v>4771470310</v>
      </c>
      <c r="K27" s="10">
        <v>35824717570</v>
      </c>
      <c r="L27" s="10">
        <v>7123082915</v>
      </c>
      <c r="M27" s="10">
        <v>42947800485</v>
      </c>
      <c r="N27" s="10">
        <v>7164943514</v>
      </c>
      <c r="O27" s="10">
        <v>32815871917.050003</v>
      </c>
      <c r="P27" s="10"/>
      <c r="Q27" s="10">
        <v>0</v>
      </c>
      <c r="R27" s="10">
        <v>0</v>
      </c>
      <c r="S27" s="11">
        <f t="shared" si="0"/>
        <v>14903398877.949997</v>
      </c>
      <c r="T27" s="11">
        <f t="shared" si="1"/>
        <v>7738455363.9499969</v>
      </c>
      <c r="U27" s="10">
        <f>VLOOKUP(B27,'[1]Hoja2 (2)'!$A$5:$H$37,2,FALSE)</f>
        <v>74466989331.050003</v>
      </c>
      <c r="V27" s="10">
        <f>VLOOKUP(B27,'[1]Hoja2 (2)'!$A$5:$H$37,3,FALSE)</f>
        <v>41551391411.769997</v>
      </c>
      <c r="W27" s="28">
        <f>VLOOKUP(B27,'[1]Hoja2 (2)'!$A$5:$H$37,4,FALSE)</f>
        <v>32915597919.280006</v>
      </c>
      <c r="X27" s="29">
        <f>VLOOKUP(B27,'[1]Hoja2 (2)'!$A$5:$H$37,5,FALSE)</f>
        <v>40626826267</v>
      </c>
      <c r="Y27" s="30">
        <f>VLOOKUP(B27,'[1]Hoja2 (2)'!$A$5:$H$37,6,FALSE)</f>
        <v>192383792</v>
      </c>
      <c r="Z27" s="30">
        <f>VLOOKUP(B27,'[1]Hoja2 (2)'!$A$5:$H$37,7,FALSE)</f>
        <v>40819210059</v>
      </c>
      <c r="AA27" s="30">
        <f>VLOOKUP(B27,'[1]Hoja2 (2)'!$A$5:$H$37,8,FALSE)</f>
        <v>7903612139.7199936</v>
      </c>
    </row>
    <row r="28" spans="1:27" x14ac:dyDescent="0.2">
      <c r="A28" s="8">
        <v>25</v>
      </c>
      <c r="B28" s="9" t="s">
        <v>78</v>
      </c>
      <c r="C28" s="9" t="s">
        <v>25</v>
      </c>
      <c r="D28" s="10">
        <v>28063758100</v>
      </c>
      <c r="E28" s="10">
        <v>19010456732</v>
      </c>
      <c r="F28" s="10">
        <v>0</v>
      </c>
      <c r="G28" s="10">
        <v>0</v>
      </c>
      <c r="H28" s="10">
        <v>0</v>
      </c>
      <c r="I28" s="10">
        <v>0</v>
      </c>
      <c r="J28" s="10">
        <v>9053301369</v>
      </c>
      <c r="K28" s="10">
        <v>14298049507</v>
      </c>
      <c r="L28" s="10">
        <v>2889684453</v>
      </c>
      <c r="M28" s="10">
        <v>17187733960</v>
      </c>
      <c r="N28" s="10">
        <v>2859609901.4000001</v>
      </c>
      <c r="O28" s="10">
        <v>20290177866.099998</v>
      </c>
      <c r="P28" s="10"/>
      <c r="Q28" s="10">
        <v>0</v>
      </c>
      <c r="R28" s="11">
        <v>0</v>
      </c>
      <c r="S28" s="11">
        <f t="shared" si="0"/>
        <v>5950857462.9000015</v>
      </c>
      <c r="T28" s="11">
        <f t="shared" si="1"/>
        <v>3091247561.5000014</v>
      </c>
      <c r="U28" s="11">
        <f>VLOOKUP(B28,'[1]Hoja2 (2)'!$A$5:$H$37,2,FALSE)</f>
        <v>39300634598.099998</v>
      </c>
      <c r="V28" s="11">
        <f>VLOOKUP(B28,'[1]Hoja2 (2)'!$A$5:$H$37,3,FALSE)</f>
        <v>26986238086.66</v>
      </c>
      <c r="W28" s="28">
        <f>VLOOKUP(B28,'[1]Hoja2 (2)'!$A$5:$H$37,4,FALSE)</f>
        <v>12314396511.439999</v>
      </c>
      <c r="X28" s="29">
        <f>VLOOKUP(B28,'[1]Hoja2 (2)'!$A$5:$H$37,5,FALSE)</f>
        <v>15423765972</v>
      </c>
      <c r="Y28" s="30">
        <f>VLOOKUP(B28,'[1]Hoja2 (2)'!$A$5:$H$37,6,FALSE)</f>
        <v>78033355</v>
      </c>
      <c r="Z28" s="30">
        <f>VLOOKUP(B28,'[1]Hoja2 (2)'!$A$5:$H$37,7,FALSE)</f>
        <v>15501799327</v>
      </c>
      <c r="AA28" s="30">
        <f>VLOOKUP(B28,'[1]Hoja2 (2)'!$A$5:$H$37,8,FALSE)</f>
        <v>3187402815.5600014</v>
      </c>
    </row>
    <row r="29" spans="1:27" x14ac:dyDescent="0.2">
      <c r="A29" s="8">
        <v>26</v>
      </c>
      <c r="B29" s="9" t="s">
        <v>44</v>
      </c>
      <c r="C29" s="9" t="s">
        <v>25</v>
      </c>
      <c r="D29" s="10">
        <v>71147196468</v>
      </c>
      <c r="E29" s="10">
        <v>56267590642.050003</v>
      </c>
      <c r="F29" s="10">
        <v>0</v>
      </c>
      <c r="G29" s="10">
        <v>0</v>
      </c>
      <c r="H29" s="10">
        <v>0</v>
      </c>
      <c r="I29" s="10">
        <v>100732122</v>
      </c>
      <c r="J29" s="10">
        <v>14980337946.950001</v>
      </c>
      <c r="K29" s="10">
        <v>26633070486</v>
      </c>
      <c r="L29" s="10">
        <v>5466878192</v>
      </c>
      <c r="M29" s="10">
        <v>32099948678</v>
      </c>
      <c r="N29" s="10">
        <v>5326614097.2000008</v>
      </c>
      <c r="O29" s="10">
        <f>43263595094.8+9848991496</f>
        <v>53112586590.800003</v>
      </c>
      <c r="P29" s="10">
        <v>9848991496</v>
      </c>
      <c r="Q29" s="10">
        <v>3000000000</v>
      </c>
      <c r="R29" s="11">
        <v>3000000000</v>
      </c>
      <c r="S29" s="11">
        <f t="shared" si="0"/>
        <v>6816691530.1499939</v>
      </c>
      <c r="T29" s="11">
        <f t="shared" si="1"/>
        <v>1490077432.9499931</v>
      </c>
      <c r="U29" s="11">
        <f>VLOOKUP(B29,'[1]Hoja2 (2)'!$A$5:$H$37,2,FALSE)</f>
        <v>96531185736.849991</v>
      </c>
      <c r="V29" s="11">
        <f>VLOOKUP(B29,'[1]Hoja2 (2)'!$A$5:$H$37,3,FALSE)</f>
        <v>56986066666.460007</v>
      </c>
      <c r="W29" s="28">
        <f>VLOOKUP(B29,'[1]Hoja2 (2)'!$A$5:$H$37,4,FALSE)</f>
        <v>39545119070.389984</v>
      </c>
      <c r="X29" s="29">
        <f>VLOOKUP(B29,'[1]Hoja2 (2)'!$A$5:$H$37,5,FALSE)</f>
        <v>41144890173</v>
      </c>
      <c r="Y29" s="30">
        <f>VLOOKUP(B29,'[1]Hoja2 (2)'!$A$5:$H$37,6,FALSE)</f>
        <v>243227973</v>
      </c>
      <c r="Z29" s="30">
        <f>VLOOKUP(B29,'[1]Hoja2 (2)'!$A$5:$H$37,7,FALSE)</f>
        <v>41388118146</v>
      </c>
      <c r="AA29" s="30">
        <f>VLOOKUP(B29,'[1]Hoja2 (2)'!$A$5:$H$37,8,FALSE)</f>
        <v>1842999075.6100159</v>
      </c>
    </row>
    <row r="30" spans="1:27" x14ac:dyDescent="0.2">
      <c r="A30" s="8">
        <v>27</v>
      </c>
      <c r="B30" s="9" t="s">
        <v>79</v>
      </c>
      <c r="C30" s="9" t="s">
        <v>28</v>
      </c>
      <c r="D30" s="10">
        <v>10265824225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10265824223</v>
      </c>
      <c r="K30" s="10">
        <v>16029751797</v>
      </c>
      <c r="L30" s="10">
        <v>3277603640</v>
      </c>
      <c r="M30" s="10">
        <v>19307355437</v>
      </c>
      <c r="N30" s="10">
        <v>3205950359.4000001</v>
      </c>
      <c r="O30" s="10">
        <v>18973103149.189999</v>
      </c>
      <c r="P30" s="10"/>
      <c r="Q30" s="10">
        <v>0</v>
      </c>
      <c r="R30" s="10">
        <v>0</v>
      </c>
      <c r="S30" s="11">
        <f t="shared" si="0"/>
        <v>10600076510.810001</v>
      </c>
      <c r="T30" s="11">
        <f t="shared" si="1"/>
        <v>7394126151.4100018</v>
      </c>
      <c r="U30" s="10">
        <f>VLOOKUP(B30,'[1]Hoja2 (2)'!$A$5:$H$37,2,FALSE)</f>
        <v>18973103149.189999</v>
      </c>
      <c r="V30" s="10">
        <f>VLOOKUP(B30,'[1]Hoja2 (2)'!$A$5:$H$37,3,FALSE)</f>
        <v>365572716.24000001</v>
      </c>
      <c r="W30" s="28">
        <f>VLOOKUP(B30,'[1]Hoja2 (2)'!$A$5:$H$37,4,FALSE)</f>
        <v>18607530432.949997</v>
      </c>
      <c r="X30" s="29">
        <f>VLOOKUP(B30,'[1]Hoja2 (2)'!$A$5:$H$37,5,FALSE)</f>
        <v>26038125434</v>
      </c>
      <c r="Y30" s="30">
        <f>VLOOKUP(B30,'[1]Hoja2 (2)'!$A$5:$H$37,6,FALSE)</f>
        <v>88520859</v>
      </c>
      <c r="Z30" s="30">
        <f>VLOOKUP(B30,'[1]Hoja2 (2)'!$A$5:$H$37,7,FALSE)</f>
        <v>26126646293</v>
      </c>
      <c r="AA30" s="30">
        <f>VLOOKUP(B30,'[1]Hoja2 (2)'!$A$5:$H$37,8,FALSE)</f>
        <v>7519115860.0500031</v>
      </c>
    </row>
    <row r="31" spans="1:27" s="15" customFormat="1" x14ac:dyDescent="0.2">
      <c r="A31" s="14">
        <v>28</v>
      </c>
      <c r="B31" s="9" t="s">
        <v>45</v>
      </c>
      <c r="C31" s="9" t="s">
        <v>29</v>
      </c>
      <c r="D31" s="10">
        <v>131107063886</v>
      </c>
      <c r="E31" s="10">
        <v>115692949245</v>
      </c>
      <c r="F31" s="10">
        <v>186646200</v>
      </c>
      <c r="G31" s="10">
        <v>0</v>
      </c>
      <c r="H31" s="10">
        <v>0</v>
      </c>
      <c r="I31" s="10">
        <v>0</v>
      </c>
      <c r="J31" s="10">
        <v>15600760841</v>
      </c>
      <c r="K31" s="10">
        <v>51691901931</v>
      </c>
      <c r="L31" s="10">
        <v>10582126563</v>
      </c>
      <c r="M31" s="10">
        <v>62274028494</v>
      </c>
      <c r="N31" s="10">
        <v>10338380386.200001</v>
      </c>
      <c r="O31" s="10">
        <v>66644628437.399994</v>
      </c>
      <c r="P31" s="10"/>
      <c r="Q31" s="10">
        <v>0</v>
      </c>
      <c r="R31" s="10">
        <v>0</v>
      </c>
      <c r="S31" s="11">
        <f t="shared" si="0"/>
        <v>11230160897.600006</v>
      </c>
      <c r="T31" s="11">
        <f t="shared" si="1"/>
        <v>891780511.40000534</v>
      </c>
      <c r="U31" s="10">
        <f>VLOOKUP(B31,'[1]Hoja2 (2)'!$A$5:$H$37,2,FALSE)</f>
        <v>182337577682.40005</v>
      </c>
      <c r="V31" s="10">
        <f>VLOOKUP(B31,'[1]Hoja2 (2)'!$A$5:$H$37,3,FALSE)</f>
        <v>114730387188.36002</v>
      </c>
      <c r="W31" s="28">
        <f>VLOOKUP(B31,'[1]Hoja2 (2)'!$A$5:$H$37,4,FALSE)</f>
        <v>67607190494.040039</v>
      </c>
      <c r="X31" s="29">
        <f>VLOOKUP(B31,'[1]Hoja2 (2)'!$A$5:$H$37,5,FALSE)</f>
        <v>68843505452</v>
      </c>
      <c r="Y31" s="30">
        <f>VLOOKUP(B31,'[1]Hoja2 (2)'!$A$5:$H$37,6,FALSE)</f>
        <v>285169346</v>
      </c>
      <c r="Z31" s="30">
        <f>VLOOKUP(B31,'[1]Hoja2 (2)'!$A$5:$H$37,7,FALSE)</f>
        <v>69128674798</v>
      </c>
      <c r="AA31" s="30">
        <f>VLOOKUP(B31,'[1]Hoja2 (2)'!$A$5:$H$37,8,FALSE)</f>
        <v>1521484303.9599609</v>
      </c>
    </row>
    <row r="32" spans="1:27" x14ac:dyDescent="0.2">
      <c r="A32" s="8">
        <v>29</v>
      </c>
      <c r="B32" s="9" t="s">
        <v>46</v>
      </c>
      <c r="C32" s="9" t="s">
        <v>28</v>
      </c>
      <c r="D32" s="10">
        <v>111092694883</v>
      </c>
      <c r="E32" s="10">
        <v>91070965856</v>
      </c>
      <c r="F32" s="10">
        <v>0</v>
      </c>
      <c r="G32" s="10">
        <v>0</v>
      </c>
      <c r="H32" s="10">
        <v>0</v>
      </c>
      <c r="I32" s="10">
        <v>0</v>
      </c>
      <c r="J32" s="10">
        <v>20021729027</v>
      </c>
      <c r="K32" s="10">
        <v>71638532800</v>
      </c>
      <c r="L32" s="10">
        <v>14369885255</v>
      </c>
      <c r="M32" s="10">
        <v>86008418055</v>
      </c>
      <c r="N32" s="10">
        <v>14327706560</v>
      </c>
      <c r="O32" s="10">
        <v>80991895492.809998</v>
      </c>
      <c r="P32" s="10"/>
      <c r="Q32" s="10">
        <v>0</v>
      </c>
      <c r="R32" s="10">
        <v>0</v>
      </c>
      <c r="S32" s="11">
        <f t="shared" si="0"/>
        <v>25038251589.190002</v>
      </c>
      <c r="T32" s="11">
        <f t="shared" si="1"/>
        <v>10710545029.190002</v>
      </c>
      <c r="U32" s="10">
        <f>VLOOKUP(B32,'[1]Hoja2 (2)'!$A$5:$H$37,2,FALSE)</f>
        <v>172062861348.80997</v>
      </c>
      <c r="V32" s="10">
        <f>VLOOKUP(B32,'[1]Hoja2 (2)'!$A$5:$H$37,3,FALSE)</f>
        <v>95533731623.580017</v>
      </c>
      <c r="W32" s="28">
        <f>VLOOKUP(B32,'[1]Hoja2 (2)'!$A$5:$H$37,4,FALSE)</f>
        <v>76529129725.22995</v>
      </c>
      <c r="X32" s="29">
        <f>VLOOKUP(B32,'[1]Hoja2 (2)'!$A$5:$H$37,5,FALSE)</f>
        <v>87761253477</v>
      </c>
      <c r="Y32" s="30">
        <f>VLOOKUP(B32,'[1]Hoja2 (2)'!$A$5:$H$37,6,FALSE)</f>
        <v>388772748</v>
      </c>
      <c r="Z32" s="30">
        <f>VLOOKUP(B32,'[1]Hoja2 (2)'!$A$5:$H$37,7,FALSE)</f>
        <v>88150026225</v>
      </c>
      <c r="AA32" s="30">
        <f>VLOOKUP(B32,'[1]Hoja2 (2)'!$A$5:$H$37,8,FALSE)</f>
        <v>11620896499.77005</v>
      </c>
    </row>
    <row r="33" spans="1:27" s="15" customFormat="1" x14ac:dyDescent="0.2">
      <c r="A33" s="14">
        <v>30</v>
      </c>
      <c r="B33" s="9" t="s">
        <v>47</v>
      </c>
      <c r="C33" s="9" t="s">
        <v>23</v>
      </c>
      <c r="D33" s="10">
        <v>111610064190</v>
      </c>
      <c r="E33" s="10">
        <v>103967074681</v>
      </c>
      <c r="F33" s="10">
        <v>0</v>
      </c>
      <c r="G33" s="10">
        <v>0</v>
      </c>
      <c r="H33" s="10">
        <v>0</v>
      </c>
      <c r="I33" s="10">
        <v>0</v>
      </c>
      <c r="J33" s="10">
        <v>7642989510</v>
      </c>
      <c r="K33" s="10">
        <v>49317113712</v>
      </c>
      <c r="L33" s="10">
        <v>10264979420</v>
      </c>
      <c r="M33" s="10">
        <v>59582093132</v>
      </c>
      <c r="N33" s="10">
        <v>9863422742.3999996</v>
      </c>
      <c r="O33" s="10">
        <v>35222966271.080002</v>
      </c>
      <c r="P33" s="10"/>
      <c r="Q33" s="10">
        <v>0</v>
      </c>
      <c r="R33" s="10">
        <v>0</v>
      </c>
      <c r="S33" s="11">
        <f t="shared" si="0"/>
        <v>32002116370.919998</v>
      </c>
      <c r="T33" s="11">
        <f t="shared" si="1"/>
        <v>22138693628.519997</v>
      </c>
      <c r="U33" s="10">
        <f>VLOOKUP(B33,'[1]Hoja2 (2)'!$A$5:$H$37,2,FALSE)</f>
        <v>139190040952.08002</v>
      </c>
      <c r="V33" s="10">
        <f>VLOOKUP(B33,'[1]Hoja2 (2)'!$A$5:$H$37,3,FALSE)</f>
        <v>101950873771.03</v>
      </c>
      <c r="W33" s="28">
        <f>VLOOKUP(B33,'[1]Hoja2 (2)'!$A$5:$H$37,4,FALSE)</f>
        <v>37239167181.050018</v>
      </c>
      <c r="X33" s="29">
        <f>VLOOKUP(B33,'[1]Hoja2 (2)'!$A$5:$H$37,5,FALSE)</f>
        <v>59577054318</v>
      </c>
      <c r="Y33" s="30">
        <f>VLOOKUP(B33,'[1]Hoja2 (2)'!$A$5:$H$37,6,FALSE)</f>
        <v>276369090</v>
      </c>
      <c r="Z33" s="30">
        <f>VLOOKUP(B33,'[1]Hoja2 (2)'!$A$5:$H$37,7,FALSE)</f>
        <v>59853423408</v>
      </c>
      <c r="AA33" s="30">
        <f>VLOOKUP(B33,'[1]Hoja2 (2)'!$A$5:$H$37,8,FALSE)</f>
        <v>22614256226.949982</v>
      </c>
    </row>
    <row r="34" spans="1:27" x14ac:dyDescent="0.2">
      <c r="A34" s="8">
        <v>31</v>
      </c>
      <c r="B34" s="9" t="s">
        <v>48</v>
      </c>
      <c r="C34" s="9" t="s">
        <v>33</v>
      </c>
      <c r="D34" s="10">
        <v>160619560724</v>
      </c>
      <c r="E34" s="10">
        <v>119226033692</v>
      </c>
      <c r="F34" s="10">
        <v>30417840</v>
      </c>
      <c r="G34" s="10">
        <v>0</v>
      </c>
      <c r="H34" s="10">
        <v>0</v>
      </c>
      <c r="I34" s="10">
        <v>3707610</v>
      </c>
      <c r="J34" s="10">
        <v>41427652482</v>
      </c>
      <c r="K34" s="10">
        <v>73118270581</v>
      </c>
      <c r="L34" s="10">
        <v>14673459336</v>
      </c>
      <c r="M34" s="10">
        <v>87791729917</v>
      </c>
      <c r="N34" s="10">
        <v>14623654116.200001</v>
      </c>
      <c r="O34" s="10">
        <v>105909808777.7</v>
      </c>
      <c r="P34" s="10"/>
      <c r="Q34" s="10">
        <v>0</v>
      </c>
      <c r="R34" s="10">
        <v>0</v>
      </c>
      <c r="S34" s="11">
        <f t="shared" si="0"/>
        <v>23309573621.300003</v>
      </c>
      <c r="T34" s="11">
        <f t="shared" si="1"/>
        <v>8685919505.1000023</v>
      </c>
      <c r="U34" s="10">
        <f>VLOOKUP(B34,'[1]Hoja2 (2)'!$A$5:$H$37,2,FALSE)</f>
        <v>225135842469.69998</v>
      </c>
      <c r="V34" s="10">
        <f>VLOOKUP(B34,'[1]Hoja2 (2)'!$A$5:$H$37,3,FALSE)</f>
        <v>111947996625.83</v>
      </c>
      <c r="W34" s="28">
        <f>VLOOKUP(B34,'[1]Hoja2 (2)'!$A$5:$H$37,4,FALSE)</f>
        <v>113187845843.86998</v>
      </c>
      <c r="X34" s="29">
        <f>VLOOKUP(B34,'[1]Hoja2 (2)'!$A$5:$H$37,5,FALSE)</f>
        <v>122131339371</v>
      </c>
      <c r="Y34" s="30">
        <f>VLOOKUP(B34,'[1]Hoja2 (2)'!$A$5:$H$37,6,FALSE)</f>
        <v>400971294</v>
      </c>
      <c r="Z34" s="30">
        <f>VLOOKUP(B34,'[1]Hoja2 (2)'!$A$5:$H$37,7,FALSE)</f>
        <v>122532310665</v>
      </c>
      <c r="AA34" s="30">
        <f>VLOOKUP(B34,'[1]Hoja2 (2)'!$A$5:$H$37,8,FALSE)</f>
        <v>9344464821.1300201</v>
      </c>
    </row>
    <row r="35" spans="1:27" x14ac:dyDescent="0.2">
      <c r="A35" s="8">
        <v>32</v>
      </c>
      <c r="B35" s="9" t="s">
        <v>80</v>
      </c>
      <c r="C35" s="9" t="s">
        <v>27</v>
      </c>
      <c r="D35" s="10">
        <v>16100416720</v>
      </c>
      <c r="E35" s="10">
        <v>7490103840</v>
      </c>
      <c r="F35" s="10">
        <v>0</v>
      </c>
      <c r="G35" s="10">
        <v>0</v>
      </c>
      <c r="H35" s="10">
        <v>0</v>
      </c>
      <c r="I35" s="10">
        <v>0</v>
      </c>
      <c r="J35" s="10">
        <v>8610312879</v>
      </c>
      <c r="K35" s="10">
        <v>13717164875</v>
      </c>
      <c r="L35" s="10">
        <v>2751748892</v>
      </c>
      <c r="M35" s="10">
        <v>16468913767</v>
      </c>
      <c r="N35" s="10">
        <v>2743432975</v>
      </c>
      <c r="O35" s="10">
        <v>9252737528.0799999</v>
      </c>
      <c r="P35" s="10"/>
      <c r="Q35" s="10">
        <v>0</v>
      </c>
      <c r="R35" s="10">
        <v>0</v>
      </c>
      <c r="S35" s="11">
        <f t="shared" si="0"/>
        <v>15826489117.92</v>
      </c>
      <c r="T35" s="11">
        <f t="shared" si="1"/>
        <v>13083056142.92</v>
      </c>
      <c r="U35" s="10">
        <f>VLOOKUP(B35,'[1]Hoja2 (2)'!$A$5:$H$37,2,FALSE)</f>
        <v>16742841368.080002</v>
      </c>
      <c r="V35" s="10">
        <f>VLOOKUP(B35,'[1]Hoja2 (2)'!$A$5:$H$37,3,FALSE)</f>
        <v>7403727172.2799997</v>
      </c>
      <c r="W35" s="28">
        <f>VLOOKUP(B35,'[1]Hoja2 (2)'!$A$5:$H$37,4,FALSE)</f>
        <v>9339114195.8000031</v>
      </c>
      <c r="X35" s="29">
        <f>VLOOKUP(B35,'[1]Hoja2 (2)'!$A$5:$H$37,5,FALSE)</f>
        <v>22426999347</v>
      </c>
      <c r="Y35" s="30">
        <f>VLOOKUP(B35,'[1]Hoja2 (2)'!$A$5:$H$37,6,FALSE)</f>
        <v>74277100</v>
      </c>
      <c r="Z35" s="30">
        <f>VLOOKUP(B35,'[1]Hoja2 (2)'!$A$5:$H$37,7,FALSE)</f>
        <v>22501276447</v>
      </c>
      <c r="AA35" s="30">
        <f>VLOOKUP(B35,'[1]Hoja2 (2)'!$A$5:$H$37,8,FALSE)</f>
        <v>13162162251.199997</v>
      </c>
    </row>
    <row r="36" spans="1:27" x14ac:dyDescent="0.2">
      <c r="A36" s="8">
        <v>33</v>
      </c>
      <c r="B36" s="9" t="s">
        <v>49</v>
      </c>
      <c r="C36" s="9" t="s">
        <v>27</v>
      </c>
      <c r="D36" s="10">
        <v>43690180577</v>
      </c>
      <c r="E36" s="10">
        <v>30893002228</v>
      </c>
      <c r="F36" s="10">
        <v>17346500</v>
      </c>
      <c r="G36" s="10">
        <v>0</v>
      </c>
      <c r="H36" s="10">
        <v>0</v>
      </c>
      <c r="I36" s="10">
        <v>0</v>
      </c>
      <c r="J36" s="10">
        <v>12814524848</v>
      </c>
      <c r="K36" s="10">
        <v>21270906971</v>
      </c>
      <c r="L36" s="10">
        <v>4091332096</v>
      </c>
      <c r="M36" s="10">
        <v>25362239067</v>
      </c>
      <c r="N36" s="10">
        <v>4254181394.2000003</v>
      </c>
      <c r="O36" s="10">
        <v>29678351218.880001</v>
      </c>
      <c r="P36" s="10"/>
      <c r="Q36" s="10">
        <v>0</v>
      </c>
      <c r="R36" s="10">
        <v>0</v>
      </c>
      <c r="S36" s="11">
        <f t="shared" si="0"/>
        <v>8498412696.1199989</v>
      </c>
      <c r="T36" s="11">
        <f t="shared" si="1"/>
        <v>4244231301.9199986</v>
      </c>
      <c r="U36" s="10">
        <f>VLOOKUP(B36,'[1]Hoja2 (2)'!$A$5:$H$37,2,FALSE)</f>
        <v>60571353446.879997</v>
      </c>
      <c r="V36" s="10">
        <f>VLOOKUP(B36,'[1]Hoja2 (2)'!$A$5:$H$37,3,FALSE)</f>
        <v>29158938302.41</v>
      </c>
      <c r="W36" s="28">
        <f>VLOOKUP(B36,'[1]Hoja2 (2)'!$A$5:$H$37,4,FALSE)</f>
        <v>31412415144.469997</v>
      </c>
      <c r="X36" s="29">
        <f>VLOOKUP(B36,'[1]Hoja2 (2)'!$A$5:$H$37,5,FALSE)</f>
        <v>35667114865</v>
      </c>
      <c r="Y36" s="30">
        <f>VLOOKUP(B36,'[1]Hoja2 (2)'!$A$5:$H$37,6,FALSE)</f>
        <v>110856763</v>
      </c>
      <c r="Z36" s="30">
        <f>VLOOKUP(B36,'[1]Hoja2 (2)'!$A$5:$H$37,7,FALSE)</f>
        <v>35777971628</v>
      </c>
      <c r="AA36" s="30">
        <f>VLOOKUP(B36,'[1]Hoja2 (2)'!$A$5:$H$37,8,FALSE)</f>
        <v>4365556483.5300026</v>
      </c>
    </row>
    <row r="37" spans="1:27" x14ac:dyDescent="0.2">
      <c r="A37" s="17"/>
      <c r="B37" s="18" t="s">
        <v>50</v>
      </c>
      <c r="C37" s="19"/>
      <c r="D37" s="20">
        <v>3554119629452</v>
      </c>
      <c r="E37" s="20">
        <v>2785562756650.1396</v>
      </c>
      <c r="F37" s="20">
        <v>14998077844</v>
      </c>
      <c r="G37" s="20">
        <v>17958957117.599998</v>
      </c>
      <c r="H37" s="20">
        <v>120000000</v>
      </c>
      <c r="I37" s="20">
        <v>4417485888</v>
      </c>
      <c r="J37" s="20">
        <v>787852436520.18994</v>
      </c>
      <c r="K37" s="20">
        <v>1754353899581</v>
      </c>
      <c r="L37" s="20">
        <v>356016950640</v>
      </c>
      <c r="M37" s="20">
        <v>2110370850221</v>
      </c>
      <c r="N37" s="20">
        <v>350870779916.20007</v>
      </c>
      <c r="O37" s="20">
        <f t="shared" ref="O37" si="2">SUM(O4:O36)</f>
        <v>2120850339832.4905</v>
      </c>
      <c r="P37" s="20">
        <v>9848991496</v>
      </c>
      <c r="Q37" s="20">
        <v>62268244390.050003</v>
      </c>
      <c r="R37" s="20">
        <v>62739344390.050003</v>
      </c>
      <c r="S37" s="20">
        <f>SUM(S4:S36)</f>
        <v>831531225677.15027</v>
      </c>
      <c r="T37" s="20">
        <f>SUM(T4:T36)</f>
        <v>480660445760.95007</v>
      </c>
      <c r="U37" s="20">
        <f t="shared" ref="U37:AA37" si="3">SUM(U4:U36)</f>
        <v>4851783717714.1797</v>
      </c>
      <c r="V37" s="20">
        <f t="shared" si="3"/>
        <v>2754590818087.77</v>
      </c>
      <c r="W37" s="20">
        <f t="shared" si="3"/>
        <v>2097192899626.4099</v>
      </c>
      <c r="X37" s="20">
        <f t="shared" si="3"/>
        <v>2535117164810</v>
      </c>
      <c r="Y37" s="20">
        <f t="shared" si="3"/>
        <v>43556580914</v>
      </c>
      <c r="Z37" s="20">
        <f t="shared" si="3"/>
        <v>2578673745724</v>
      </c>
      <c r="AA37" s="20">
        <f t="shared" si="3"/>
        <v>481480846097.5899</v>
      </c>
    </row>
    <row r="38" spans="1:27" x14ac:dyDescent="0.2">
      <c r="A38" s="21" t="s">
        <v>87</v>
      </c>
      <c r="E38" s="12"/>
      <c r="F38" s="12"/>
      <c r="G38" s="12"/>
      <c r="J38" s="12"/>
      <c r="K38" s="12"/>
      <c r="L38" s="12"/>
      <c r="M38" s="12"/>
      <c r="N38" s="12"/>
      <c r="O38" s="12"/>
      <c r="P38" s="12"/>
      <c r="U38" s="12"/>
      <c r="V38" s="12"/>
      <c r="W38" s="12"/>
      <c r="X38" s="12"/>
    </row>
    <row r="39" spans="1:27" ht="18.75" customHeight="1" x14ac:dyDescent="0.25">
      <c r="K39" s="12"/>
      <c r="O39" s="10"/>
      <c r="P39" s="16"/>
      <c r="Q39" s="22"/>
      <c r="R39" s="22"/>
      <c r="T39" s="13"/>
      <c r="V39" s="23"/>
    </row>
    <row r="40" spans="1:27" x14ac:dyDescent="0.2">
      <c r="K40" s="12"/>
      <c r="L40" s="12"/>
      <c r="M40" s="12"/>
      <c r="N40" s="12"/>
      <c r="O40" s="12"/>
      <c r="P40" s="12"/>
      <c r="V40" s="12"/>
      <c r="W40" s="26"/>
    </row>
    <row r="41" spans="1:27" x14ac:dyDescent="0.2">
      <c r="H41" s="12"/>
      <c r="I41" s="12"/>
      <c r="V41" s="12"/>
      <c r="W41" s="26"/>
    </row>
    <row r="42" spans="1:27" x14ac:dyDescent="0.2">
      <c r="H42" s="12"/>
      <c r="I42" s="12"/>
      <c r="V42" s="12"/>
      <c r="W42" s="26"/>
    </row>
    <row r="43" spans="1:27" x14ac:dyDescent="0.2">
      <c r="U43" s="12"/>
      <c r="V43" s="12"/>
      <c r="W43" s="26"/>
    </row>
    <row r="44" spans="1:27" x14ac:dyDescent="0.2">
      <c r="V44" s="12"/>
      <c r="W44" s="26"/>
    </row>
    <row r="45" spans="1:27" x14ac:dyDescent="0.2">
      <c r="V45" s="12"/>
      <c r="W45" s="26"/>
    </row>
    <row r="46" spans="1:27" x14ac:dyDescent="0.2">
      <c r="V46" s="12"/>
      <c r="W46" s="26"/>
    </row>
    <row r="47" spans="1:27" x14ac:dyDescent="0.2">
      <c r="V47" s="12"/>
      <c r="W47" s="26"/>
    </row>
    <row r="48" spans="1:27" x14ac:dyDescent="0.2">
      <c r="V48" s="12"/>
      <c r="W48" s="26"/>
    </row>
    <row r="49" spans="8:23" ht="15" x14ac:dyDescent="0.25">
      <c r="H49"/>
      <c r="I49"/>
      <c r="V49" s="12"/>
      <c r="W49" s="26"/>
    </row>
    <row r="50" spans="8:23" ht="15" x14ac:dyDescent="0.25">
      <c r="H50"/>
      <c r="I50"/>
      <c r="V50" s="12"/>
      <c r="W50" s="12"/>
    </row>
    <row r="51" spans="8:23" ht="15" x14ac:dyDescent="0.25">
      <c r="H51"/>
      <c r="I51"/>
      <c r="V51" s="12"/>
      <c r="W51" s="12"/>
    </row>
    <row r="52" spans="8:23" ht="15" x14ac:dyDescent="0.25">
      <c r="H52"/>
      <c r="I52"/>
      <c r="V52" s="12"/>
      <c r="W52" s="26"/>
    </row>
    <row r="53" spans="8:23" ht="15" x14ac:dyDescent="0.25">
      <c r="H53"/>
      <c r="I53"/>
      <c r="V53" s="12"/>
      <c r="W53" s="26"/>
    </row>
    <row r="54" spans="8:23" ht="15" x14ac:dyDescent="0.25">
      <c r="H54"/>
      <c r="I54"/>
      <c r="V54" s="12"/>
      <c r="W54" s="26"/>
    </row>
    <row r="55" spans="8:23" ht="15" x14ac:dyDescent="0.25">
      <c r="H55"/>
      <c r="I55"/>
      <c r="V55" s="12"/>
      <c r="W55" s="26"/>
    </row>
    <row r="56" spans="8:23" ht="15" x14ac:dyDescent="0.25">
      <c r="H56"/>
      <c r="I56"/>
      <c r="V56" s="12"/>
      <c r="W56" s="26"/>
    </row>
    <row r="57" spans="8:23" ht="15" x14ac:dyDescent="0.25">
      <c r="H57"/>
      <c r="I57"/>
      <c r="V57" s="12"/>
      <c r="W57" s="26"/>
    </row>
    <row r="58" spans="8:23" ht="15" x14ac:dyDescent="0.25">
      <c r="H58"/>
      <c r="I58"/>
      <c r="V58" s="12"/>
      <c r="W58" s="26"/>
    </row>
    <row r="59" spans="8:23" ht="15" x14ac:dyDescent="0.25">
      <c r="H59"/>
      <c r="I59"/>
      <c r="V59" s="12"/>
      <c r="W59" s="26"/>
    </row>
    <row r="60" spans="8:23" ht="15" x14ac:dyDescent="0.25">
      <c r="H60"/>
      <c r="I60"/>
      <c r="V60" s="12"/>
      <c r="W60" s="26"/>
    </row>
    <row r="61" spans="8:23" ht="15" x14ac:dyDescent="0.25">
      <c r="H61"/>
      <c r="I61"/>
      <c r="V61" s="12"/>
      <c r="W61" s="26"/>
    </row>
    <row r="62" spans="8:23" ht="15" x14ac:dyDescent="0.25">
      <c r="H62"/>
      <c r="I62"/>
      <c r="V62" s="12"/>
      <c r="W62" s="26"/>
    </row>
    <row r="63" spans="8:23" ht="15" x14ac:dyDescent="0.25">
      <c r="H63"/>
      <c r="I63"/>
      <c r="V63" s="12"/>
      <c r="W63" s="26"/>
    </row>
    <row r="64" spans="8:23" ht="15" x14ac:dyDescent="0.25">
      <c r="H64"/>
      <c r="I64"/>
      <c r="V64" s="12"/>
      <c r="W64" s="26"/>
    </row>
    <row r="65" spans="8:23" ht="15" x14ac:dyDescent="0.25">
      <c r="H65"/>
      <c r="I65"/>
      <c r="V65" s="12"/>
      <c r="W65" s="26"/>
    </row>
    <row r="66" spans="8:23" ht="15" x14ac:dyDescent="0.25">
      <c r="H66"/>
      <c r="I66"/>
      <c r="V66" s="12"/>
      <c r="W66" s="26"/>
    </row>
    <row r="67" spans="8:23" ht="15" x14ac:dyDescent="0.25">
      <c r="H67"/>
      <c r="I67"/>
      <c r="V67" s="12"/>
      <c r="W67" s="26"/>
    </row>
    <row r="68" spans="8:23" ht="15" x14ac:dyDescent="0.25">
      <c r="H68"/>
      <c r="I68"/>
      <c r="V68" s="12"/>
      <c r="W68" s="26"/>
    </row>
    <row r="69" spans="8:23" ht="15" x14ac:dyDescent="0.25">
      <c r="H69"/>
      <c r="I69"/>
      <c r="V69" s="12"/>
      <c r="W69" s="26"/>
    </row>
    <row r="70" spans="8:23" ht="15" x14ac:dyDescent="0.25">
      <c r="H70"/>
      <c r="I70"/>
      <c r="V70" s="12"/>
      <c r="W70" s="26"/>
    </row>
    <row r="71" spans="8:23" ht="15" x14ac:dyDescent="0.25">
      <c r="H71"/>
      <c r="I71"/>
      <c r="V71" s="12"/>
      <c r="W71" s="26"/>
    </row>
    <row r="72" spans="8:23" ht="15" x14ac:dyDescent="0.25">
      <c r="H72"/>
      <c r="I72"/>
      <c r="V72" s="12"/>
      <c r="W72" s="26"/>
    </row>
    <row r="73" spans="8:23" ht="15" x14ac:dyDescent="0.25">
      <c r="H73"/>
      <c r="I73"/>
      <c r="V73" s="27"/>
      <c r="W73" s="26"/>
    </row>
    <row r="74" spans="8:23" ht="15" x14ac:dyDescent="0.25">
      <c r="H74"/>
      <c r="I74"/>
      <c r="V74" s="12"/>
    </row>
    <row r="75" spans="8:23" ht="15" x14ac:dyDescent="0.25">
      <c r="H75"/>
      <c r="I75"/>
      <c r="V75" s="12"/>
    </row>
    <row r="76" spans="8:23" x14ac:dyDescent="0.2">
      <c r="V76" s="12"/>
    </row>
    <row r="77" spans="8:23" x14ac:dyDescent="0.2">
      <c r="V77" s="12"/>
    </row>
    <row r="78" spans="8:23" x14ac:dyDescent="0.2">
      <c r="V78" s="12"/>
    </row>
    <row r="79" spans="8:23" x14ac:dyDescent="0.2">
      <c r="V79" s="12"/>
    </row>
    <row r="80" spans="8:23" x14ac:dyDescent="0.2">
      <c r="V80" s="12"/>
    </row>
    <row r="81" spans="22:22" x14ac:dyDescent="0.2">
      <c r="V81" s="12"/>
    </row>
    <row r="82" spans="22:22" x14ac:dyDescent="0.2">
      <c r="V82" s="12"/>
    </row>
    <row r="83" spans="22:22" x14ac:dyDescent="0.2">
      <c r="V83" s="12"/>
    </row>
    <row r="84" spans="22:22" x14ac:dyDescent="0.2">
      <c r="V84" s="12"/>
    </row>
    <row r="85" spans="22:22" x14ac:dyDescent="0.2">
      <c r="V85" s="12"/>
    </row>
    <row r="86" spans="22:22" x14ac:dyDescent="0.2">
      <c r="V86" s="12"/>
    </row>
    <row r="87" spans="22:22" x14ac:dyDescent="0.2">
      <c r="V87" s="12"/>
    </row>
    <row r="88" spans="22:22" x14ac:dyDescent="0.2">
      <c r="V88" s="12"/>
    </row>
    <row r="89" spans="22:22" x14ac:dyDescent="0.2">
      <c r="V89" s="12"/>
    </row>
    <row r="90" spans="22:22" x14ac:dyDescent="0.2">
      <c r="V90" s="12"/>
    </row>
    <row r="91" spans="22:22" x14ac:dyDescent="0.2">
      <c r="V91" s="12"/>
    </row>
    <row r="92" spans="22:22" x14ac:dyDescent="0.2">
      <c r="V92" s="12"/>
    </row>
    <row r="93" spans="22:22" x14ac:dyDescent="0.2">
      <c r="V93" s="12"/>
    </row>
    <row r="94" spans="22:22" x14ac:dyDescent="0.2">
      <c r="V94" s="12"/>
    </row>
    <row r="95" spans="22:22" x14ac:dyDescent="0.2">
      <c r="V95" s="12"/>
    </row>
    <row r="96" spans="22:22" x14ac:dyDescent="0.2">
      <c r="V96" s="12"/>
    </row>
    <row r="97" spans="22:22" x14ac:dyDescent="0.2">
      <c r="V97" s="12"/>
    </row>
    <row r="98" spans="22:22" x14ac:dyDescent="0.2">
      <c r="V98" s="12"/>
    </row>
    <row r="99" spans="22:22" x14ac:dyDescent="0.2">
      <c r="V99" s="12"/>
    </row>
    <row r="100" spans="22:22" x14ac:dyDescent="0.2">
      <c r="V100" s="12"/>
    </row>
    <row r="101" spans="22:22" x14ac:dyDescent="0.2">
      <c r="V101" s="12"/>
    </row>
    <row r="102" spans="22:22" x14ac:dyDescent="0.2">
      <c r="V102" s="12"/>
    </row>
    <row r="103" spans="22:22" x14ac:dyDescent="0.2">
      <c r="V103" s="12"/>
    </row>
    <row r="104" spans="22:22" x14ac:dyDescent="0.2">
      <c r="V104" s="12"/>
    </row>
    <row r="105" spans="22:22" x14ac:dyDescent="0.2">
      <c r="V105" s="12"/>
    </row>
    <row r="106" spans="22:22" x14ac:dyDescent="0.2">
      <c r="V106" s="12"/>
    </row>
    <row r="107" spans="22:22" x14ac:dyDescent="0.2">
      <c r="V107" s="12"/>
    </row>
    <row r="108" spans="22:22" x14ac:dyDescent="0.2">
      <c r="V108" s="12"/>
    </row>
    <row r="109" spans="22:22" x14ac:dyDescent="0.2">
      <c r="V109" s="12"/>
    </row>
    <row r="110" spans="22:22" x14ac:dyDescent="0.2">
      <c r="V110" s="12"/>
    </row>
    <row r="111" spans="22:22" x14ac:dyDescent="0.2">
      <c r="V111" s="12"/>
    </row>
    <row r="112" spans="22:22" x14ac:dyDescent="0.2">
      <c r="V112" s="12"/>
    </row>
    <row r="113" spans="22:22" x14ac:dyDescent="0.2">
      <c r="V113" s="12"/>
    </row>
    <row r="114" spans="22:22" x14ac:dyDescent="0.2">
      <c r="V114" s="12"/>
    </row>
    <row r="115" spans="22:22" x14ac:dyDescent="0.2">
      <c r="V115" s="12"/>
    </row>
    <row r="116" spans="22:22" x14ac:dyDescent="0.2">
      <c r="V116" s="12"/>
    </row>
    <row r="117" spans="22:22" x14ac:dyDescent="0.2">
      <c r="V117" s="12"/>
    </row>
    <row r="118" spans="22:22" x14ac:dyDescent="0.2">
      <c r="V118" s="12"/>
    </row>
    <row r="119" spans="22:22" x14ac:dyDescent="0.2">
      <c r="V119" s="12"/>
    </row>
    <row r="120" spans="22:22" x14ac:dyDescent="0.2">
      <c r="V120" s="12"/>
    </row>
    <row r="121" spans="22:22" x14ac:dyDescent="0.2">
      <c r="V121" s="12"/>
    </row>
    <row r="122" spans="22:22" x14ac:dyDescent="0.2">
      <c r="V122" s="12"/>
    </row>
    <row r="123" spans="22:22" x14ac:dyDescent="0.2">
      <c r="V123" s="12"/>
    </row>
    <row r="124" spans="22:22" x14ac:dyDescent="0.2">
      <c r="V124" s="12"/>
    </row>
    <row r="125" spans="22:22" x14ac:dyDescent="0.2">
      <c r="V125" s="12"/>
    </row>
    <row r="126" spans="22:22" x14ac:dyDescent="0.2">
      <c r="V126" s="12"/>
    </row>
    <row r="127" spans="22:22" x14ac:dyDescent="0.2">
      <c r="V127" s="12"/>
    </row>
    <row r="128" spans="22:22" x14ac:dyDescent="0.2">
      <c r="V128" s="12"/>
    </row>
    <row r="129" spans="22:22" x14ac:dyDescent="0.2">
      <c r="V129" s="12"/>
    </row>
    <row r="130" spans="22:22" x14ac:dyDescent="0.2">
      <c r="V130" s="12"/>
    </row>
    <row r="131" spans="22:22" x14ac:dyDescent="0.2">
      <c r="V131" s="12"/>
    </row>
    <row r="132" spans="22:22" x14ac:dyDescent="0.2">
      <c r="V132" s="12"/>
    </row>
    <row r="133" spans="22:22" x14ac:dyDescent="0.2">
      <c r="V133" s="12"/>
    </row>
    <row r="134" spans="22:22" x14ac:dyDescent="0.2">
      <c r="V134" s="12"/>
    </row>
    <row r="135" spans="22:22" x14ac:dyDescent="0.2">
      <c r="V135" s="12"/>
    </row>
    <row r="136" spans="22:22" x14ac:dyDescent="0.2">
      <c r="V136" s="12"/>
    </row>
    <row r="137" spans="22:22" x14ac:dyDescent="0.2">
      <c r="V137" s="12"/>
    </row>
    <row r="138" spans="22:22" x14ac:dyDescent="0.2">
      <c r="V138" s="12"/>
    </row>
    <row r="139" spans="22:22" x14ac:dyDescent="0.2">
      <c r="V139" s="12"/>
    </row>
    <row r="140" spans="22:22" x14ac:dyDescent="0.2">
      <c r="V140" s="12"/>
    </row>
    <row r="141" spans="22:22" x14ac:dyDescent="0.2">
      <c r="V141" s="12"/>
    </row>
    <row r="142" spans="22:22" x14ac:dyDescent="0.2">
      <c r="V142" s="12"/>
    </row>
    <row r="143" spans="22:22" x14ac:dyDescent="0.2">
      <c r="V143" s="12"/>
    </row>
    <row r="144" spans="22:22" x14ac:dyDescent="0.2">
      <c r="V144" s="12"/>
    </row>
    <row r="145" spans="22:22" x14ac:dyDescent="0.2">
      <c r="V145" s="12"/>
    </row>
    <row r="146" spans="22:22" x14ac:dyDescent="0.2">
      <c r="V146" s="12"/>
    </row>
    <row r="147" spans="22:22" x14ac:dyDescent="0.2">
      <c r="V147" s="12"/>
    </row>
    <row r="148" spans="22:22" x14ac:dyDescent="0.2">
      <c r="V148" s="12"/>
    </row>
    <row r="149" spans="22:22" x14ac:dyDescent="0.2">
      <c r="V149" s="12"/>
    </row>
    <row r="150" spans="22:22" x14ac:dyDescent="0.2">
      <c r="V150" s="12"/>
    </row>
    <row r="151" spans="22:22" x14ac:dyDescent="0.2">
      <c r="V151" s="12"/>
    </row>
    <row r="152" spans="22:22" x14ac:dyDescent="0.2">
      <c r="V152" s="12"/>
    </row>
  </sheetData>
  <autoFilter ref="A2:Y38" xr:uid="{00000000-0009-0000-0000-000000000000}"/>
  <mergeCells count="4">
    <mergeCell ref="A1:AA1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FCTeI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Alexandra Arroyo Castilla</dc:creator>
  <cp:lastModifiedBy>Juan David Pinzón Cabrera</cp:lastModifiedBy>
  <dcterms:created xsi:type="dcterms:W3CDTF">2019-05-28T17:25:49Z</dcterms:created>
  <dcterms:modified xsi:type="dcterms:W3CDTF">2022-03-14T14:50:34Z</dcterms:modified>
</cp:coreProperties>
</file>