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paolarodriguez/Downloads/Seguimiento PAI PEI y Plan Anul Inver III Trimestre/Plan Anual de Inversión/"/>
    </mc:Choice>
  </mc:AlternateContent>
  <xr:revisionPtr revIDLastSave="0" documentId="13_ncr:1_{A70F74EA-4137-8542-B5D8-EA431EA97E60}" xr6:coauthVersionLast="47" xr6:coauthVersionMax="47" xr10:uidLastSave="{00000000-0000-0000-0000-000000000000}"/>
  <bookViews>
    <workbookView xWindow="0" yWindow="0" windowWidth="28800" windowHeight="18000" activeTab="2" xr2:uid="{00000000-000D-0000-FFFF-FFFF00000000}"/>
  </bookViews>
  <sheets>
    <sheet name="SEGUIMIENTO P INVERSION (inic)" sheetId="3" state="hidden" r:id="rId1"/>
    <sheet name="SEGUIMIENTO P INVERSION " sheetId="6" r:id="rId2"/>
    <sheet name="Seguimiento de la OCI" sheetId="4" r:id="rId3"/>
    <sheet name="SEGUIMIENTO P INVERSION" sheetId="1" state="hidden" r:id="rId4"/>
  </sheets>
  <definedNames>
    <definedName name="_xlnm.Print_Area" localSheetId="2">'Seguimiento de la OCI'!$A$1:$W$23</definedName>
    <definedName name="_xlnm.Print_Area" localSheetId="3">'SEGUIMIENTO P INVERSION'!$A$1:$P$14</definedName>
    <definedName name="_xlnm.Print_Area" localSheetId="0">'SEGUIMIENTO P INVERSION (inic)'!$A$1:$P$14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77" i="4" l="1"/>
  <c r="S77" i="4" s="1"/>
  <c r="S74" i="4"/>
  <c r="S76" i="4"/>
  <c r="R79" i="6"/>
  <c r="P79" i="6"/>
  <c r="N79" i="6"/>
  <c r="M79" i="6"/>
  <c r="L79" i="6"/>
  <c r="K79" i="6"/>
  <c r="J79" i="6"/>
  <c r="I79" i="6"/>
  <c r="O78" i="6"/>
  <c r="K77" i="6"/>
  <c r="O77" i="6" s="1"/>
  <c r="O76" i="6"/>
  <c r="R75" i="6"/>
  <c r="P75" i="6"/>
  <c r="N75" i="6"/>
  <c r="M75" i="6"/>
  <c r="L75" i="6"/>
  <c r="K75" i="6"/>
  <c r="J75" i="6"/>
  <c r="I75" i="6"/>
  <c r="S74" i="6"/>
  <c r="Q74" i="6"/>
  <c r="O74" i="6"/>
  <c r="Q73" i="6"/>
  <c r="O73" i="6"/>
  <c r="S73" i="6" s="1"/>
  <c r="O72" i="6"/>
  <c r="S72" i="6" s="1"/>
  <c r="S71" i="6"/>
  <c r="O71" i="6"/>
  <c r="O75" i="6" s="1"/>
  <c r="S75" i="6" s="1"/>
  <c r="R70" i="6"/>
  <c r="P70" i="6"/>
  <c r="N70" i="6"/>
  <c r="M70" i="6"/>
  <c r="L70" i="6"/>
  <c r="K70" i="6"/>
  <c r="J70" i="6"/>
  <c r="I70" i="6"/>
  <c r="Q69" i="6"/>
  <c r="O69" i="6"/>
  <c r="S69" i="6" s="1"/>
  <c r="O68" i="6"/>
  <c r="S68" i="6" s="1"/>
  <c r="S67" i="6"/>
  <c r="O67" i="6"/>
  <c r="Q67" i="6" s="1"/>
  <c r="S66" i="6"/>
  <c r="Q66" i="6"/>
  <c r="O66" i="6"/>
  <c r="R65" i="6"/>
  <c r="P65" i="6"/>
  <c r="N65" i="6"/>
  <c r="M65" i="6"/>
  <c r="L65" i="6"/>
  <c r="K65" i="6"/>
  <c r="J65" i="6"/>
  <c r="I65" i="6"/>
  <c r="O64" i="6"/>
  <c r="S64" i="6" s="1"/>
  <c r="S63" i="6"/>
  <c r="O63" i="6"/>
  <c r="Q63" i="6" s="1"/>
  <c r="S62" i="6"/>
  <c r="Q62" i="6"/>
  <c r="O62" i="6"/>
  <c r="Q61" i="6"/>
  <c r="O61" i="6"/>
  <c r="O65" i="6" s="1"/>
  <c r="Q65" i="6" s="1"/>
  <c r="R60" i="6"/>
  <c r="N60" i="6"/>
  <c r="M60" i="6"/>
  <c r="L60" i="6"/>
  <c r="K60" i="6"/>
  <c r="J60" i="6"/>
  <c r="I60" i="6"/>
  <c r="O59" i="6"/>
  <c r="S59" i="6" s="1"/>
  <c r="O58" i="6"/>
  <c r="S58" i="6" s="1"/>
  <c r="S57" i="6"/>
  <c r="O57" i="6"/>
  <c r="Q57" i="6" s="1"/>
  <c r="S56" i="6"/>
  <c r="O56" i="6"/>
  <c r="O60" i="6" s="1"/>
  <c r="R55" i="6"/>
  <c r="N55" i="6"/>
  <c r="M55" i="6"/>
  <c r="L55" i="6"/>
  <c r="K55" i="6"/>
  <c r="J55" i="6"/>
  <c r="I55" i="6"/>
  <c r="Q53" i="6"/>
  <c r="O53" i="6"/>
  <c r="S53" i="6" s="1"/>
  <c r="P52" i="6"/>
  <c r="Q52" i="6" s="1"/>
  <c r="O52" i="6"/>
  <c r="S52" i="6" s="1"/>
  <c r="P50" i="6"/>
  <c r="Q50" i="6" s="1"/>
  <c r="O50" i="6"/>
  <c r="S50" i="6" s="1"/>
  <c r="P49" i="6"/>
  <c r="P55" i="6" s="1"/>
  <c r="O49" i="6"/>
  <c r="S49" i="6" s="1"/>
  <c r="O47" i="6"/>
  <c r="S47" i="6" s="1"/>
  <c r="R46" i="6"/>
  <c r="P46" i="6"/>
  <c r="N46" i="6"/>
  <c r="M46" i="6"/>
  <c r="L46" i="6"/>
  <c r="K46" i="6"/>
  <c r="J46" i="6"/>
  <c r="I46" i="6"/>
  <c r="S45" i="6"/>
  <c r="Q45" i="6"/>
  <c r="O45" i="6"/>
  <c r="Q44" i="6"/>
  <c r="O44" i="6"/>
  <c r="S44" i="6" s="1"/>
  <c r="O43" i="6"/>
  <c r="O46" i="6" s="1"/>
  <c r="S46" i="6" s="1"/>
  <c r="P42" i="6"/>
  <c r="Q42" i="6" s="1"/>
  <c r="N42" i="6"/>
  <c r="M42" i="6"/>
  <c r="L42" i="6"/>
  <c r="K42" i="6"/>
  <c r="J42" i="6"/>
  <c r="I42" i="6"/>
  <c r="S41" i="6"/>
  <c r="Q41" i="6"/>
  <c r="O41" i="6"/>
  <c r="S40" i="6"/>
  <c r="Q40" i="6"/>
  <c r="O40" i="6"/>
  <c r="S39" i="6"/>
  <c r="O39" i="6"/>
  <c r="O42" i="6" s="1"/>
  <c r="S38" i="6"/>
  <c r="O38" i="6"/>
  <c r="Q38" i="6" s="1"/>
  <c r="S37" i="6"/>
  <c r="Q37" i="6"/>
  <c r="O37" i="6"/>
  <c r="R36" i="6"/>
  <c r="R42" i="6" s="1"/>
  <c r="S42" i="6" s="1"/>
  <c r="Q36" i="6"/>
  <c r="O36" i="6"/>
  <c r="R35" i="6"/>
  <c r="P35" i="6"/>
  <c r="N35" i="6"/>
  <c r="M35" i="6"/>
  <c r="L35" i="6"/>
  <c r="K35" i="6"/>
  <c r="J35" i="6"/>
  <c r="O34" i="6"/>
  <c r="S34" i="6" s="1"/>
  <c r="I32" i="6"/>
  <c r="I35" i="6" s="1"/>
  <c r="S30" i="6"/>
  <c r="O30" i="6"/>
  <c r="Q30" i="6" s="1"/>
  <c r="R29" i="6"/>
  <c r="P29" i="6"/>
  <c r="N29" i="6"/>
  <c r="M29" i="6"/>
  <c r="L29" i="6"/>
  <c r="K29" i="6"/>
  <c r="J29" i="6"/>
  <c r="I29" i="6"/>
  <c r="Q28" i="6"/>
  <c r="O28" i="6"/>
  <c r="S28" i="6" s="1"/>
  <c r="O27" i="6"/>
  <c r="S27" i="6" s="1"/>
  <c r="S26" i="6"/>
  <c r="O26" i="6"/>
  <c r="Q26" i="6" s="1"/>
  <c r="S25" i="6"/>
  <c r="Q25" i="6"/>
  <c r="O25" i="6"/>
  <c r="R24" i="6"/>
  <c r="P24" i="6"/>
  <c r="N24" i="6"/>
  <c r="M24" i="6"/>
  <c r="L24" i="6"/>
  <c r="K24" i="6"/>
  <c r="J24" i="6"/>
  <c r="I24" i="6"/>
  <c r="O23" i="6"/>
  <c r="S23" i="6" s="1"/>
  <c r="S22" i="6"/>
  <c r="O22" i="6"/>
  <c r="Q22" i="6" s="1"/>
  <c r="S21" i="6"/>
  <c r="Q21" i="6"/>
  <c r="O21" i="6"/>
  <c r="O20" i="6"/>
  <c r="S19" i="6"/>
  <c r="Q19" i="6"/>
  <c r="O19" i="6"/>
  <c r="Q18" i="6"/>
  <c r="O18" i="6"/>
  <c r="S18" i="6" s="1"/>
  <c r="O17" i="6"/>
  <c r="S17" i="6" s="1"/>
  <c r="S16" i="6"/>
  <c r="O16" i="6"/>
  <c r="Q16" i="6" s="1"/>
  <c r="S15" i="6"/>
  <c r="Q15" i="6"/>
  <c r="O15" i="6"/>
  <c r="Q14" i="6"/>
  <c r="O14" i="6"/>
  <c r="S14" i="6" s="1"/>
  <c r="O13" i="6"/>
  <c r="S13" i="6" s="1"/>
  <c r="S12" i="6"/>
  <c r="O12" i="6"/>
  <c r="Q12" i="6" s="1"/>
  <c r="S11" i="6"/>
  <c r="Q11" i="6"/>
  <c r="O11" i="6"/>
  <c r="O24" i="6" s="1"/>
  <c r="Q24" i="6" s="1"/>
  <c r="R10" i="6"/>
  <c r="R80" i="6" s="1"/>
  <c r="P10" i="6"/>
  <c r="N10" i="6"/>
  <c r="N80" i="6" s="1"/>
  <c r="M10" i="6"/>
  <c r="M80" i="6" s="1"/>
  <c r="L10" i="6"/>
  <c r="L80" i="6" s="1"/>
  <c r="K10" i="6"/>
  <c r="K80" i="6" s="1"/>
  <c r="J10" i="6"/>
  <c r="J80" i="6" s="1"/>
  <c r="I10" i="6"/>
  <c r="I80" i="6" s="1"/>
  <c r="O9" i="6"/>
  <c r="S9" i="6" s="1"/>
  <c r="S60" i="6" l="1"/>
  <c r="S65" i="6"/>
  <c r="O79" i="6"/>
  <c r="Q79" i="6" s="1"/>
  <c r="Q46" i="6"/>
  <c r="Q77" i="6"/>
  <c r="S77" i="6"/>
  <c r="S24" i="6"/>
  <c r="Q75" i="6"/>
  <c r="S79" i="6"/>
  <c r="O29" i="6"/>
  <c r="S29" i="6" s="1"/>
  <c r="O55" i="6"/>
  <c r="S55" i="6" s="1"/>
  <c r="O70" i="6"/>
  <c r="S70" i="6" s="1"/>
  <c r="Q9" i="6"/>
  <c r="O10" i="6"/>
  <c r="S10" i="6"/>
  <c r="Q13" i="6"/>
  <c r="Q17" i="6"/>
  <c r="Q23" i="6"/>
  <c r="Q27" i="6"/>
  <c r="O32" i="6"/>
  <c r="Q34" i="6"/>
  <c r="S36" i="6"/>
  <c r="Q39" i="6"/>
  <c r="Q43" i="6"/>
  <c r="Q47" i="6"/>
  <c r="Q49" i="6"/>
  <c r="P58" i="6"/>
  <c r="Q58" i="6" s="1"/>
  <c r="P59" i="6"/>
  <c r="Q59" i="6" s="1"/>
  <c r="S61" i="6"/>
  <c r="Q64" i="6"/>
  <c r="Q68" i="6"/>
  <c r="Q72" i="6"/>
  <c r="S43" i="6"/>
  <c r="P56" i="6"/>
  <c r="Q71" i="6"/>
  <c r="S32" i="6" l="1"/>
  <c r="Q32" i="6"/>
  <c r="Q70" i="6"/>
  <c r="Q29" i="6"/>
  <c r="P60" i="6"/>
  <c r="Q56" i="6"/>
  <c r="O35" i="6"/>
  <c r="O80" i="6"/>
  <c r="S80" i="6" s="1"/>
  <c r="Q10" i="6"/>
  <c r="Q55" i="6"/>
  <c r="Q35" i="6" l="1"/>
  <c r="S35" i="6"/>
  <c r="Q60" i="6"/>
  <c r="P80" i="6"/>
  <c r="Q80" i="6" s="1"/>
  <c r="S35" i="4" l="1"/>
  <c r="S36" i="4"/>
  <c r="S37" i="4"/>
  <c r="S38" i="4"/>
  <c r="S39" i="4"/>
  <c r="S34" i="4"/>
  <c r="P40" i="4"/>
  <c r="S23" i="4"/>
  <c r="R22" i="4"/>
  <c r="P63" i="4"/>
  <c r="P73" i="4"/>
  <c r="Q9" i="4"/>
  <c r="P22" i="4"/>
  <c r="O18" i="4"/>
  <c r="O19" i="4"/>
  <c r="Q19" i="4" s="1"/>
  <c r="O20" i="4"/>
  <c r="S20" i="4" s="1"/>
  <c r="O21" i="4"/>
  <c r="S21" i="4" s="1"/>
  <c r="O16" i="4"/>
  <c r="Q16" i="4" s="1"/>
  <c r="P77" i="4"/>
  <c r="R73" i="4"/>
  <c r="P68" i="4"/>
  <c r="R68" i="4"/>
  <c r="R63" i="4"/>
  <c r="R58" i="4"/>
  <c r="R53" i="4"/>
  <c r="P44" i="4"/>
  <c r="R44" i="4"/>
  <c r="R40" i="4"/>
  <c r="P33" i="4"/>
  <c r="R33" i="4"/>
  <c r="P8" i="4"/>
  <c r="R8" i="4"/>
  <c r="P27" i="4"/>
  <c r="R27" i="4"/>
  <c r="T150" i="4"/>
  <c r="U150" i="4"/>
  <c r="V150" i="4"/>
  <c r="N77" i="4"/>
  <c r="M77" i="4"/>
  <c r="L77" i="4"/>
  <c r="K77" i="4"/>
  <c r="J77" i="4"/>
  <c r="I77" i="4"/>
  <c r="Q76" i="4"/>
  <c r="Q75" i="4"/>
  <c r="Q74" i="4"/>
  <c r="N73" i="4"/>
  <c r="M73" i="4"/>
  <c r="L73" i="4"/>
  <c r="K73" i="4"/>
  <c r="J73" i="4"/>
  <c r="I73" i="4"/>
  <c r="O72" i="4"/>
  <c r="Q72" i="4" s="1"/>
  <c r="O71" i="4"/>
  <c r="Q71" i="4" s="1"/>
  <c r="S70" i="4"/>
  <c r="O69" i="4"/>
  <c r="S69" i="4" s="1"/>
  <c r="N68" i="4"/>
  <c r="M68" i="4"/>
  <c r="L68" i="4"/>
  <c r="K68" i="4"/>
  <c r="J68" i="4"/>
  <c r="I68" i="4"/>
  <c r="O67" i="4"/>
  <c r="Q67" i="4" s="1"/>
  <c r="O66" i="4"/>
  <c r="Q66" i="4" s="1"/>
  <c r="O65" i="4"/>
  <c r="Q65" i="4" s="1"/>
  <c r="O64" i="4"/>
  <c r="S64" i="4" s="1"/>
  <c r="N63" i="4"/>
  <c r="M63" i="4"/>
  <c r="L63" i="4"/>
  <c r="K63" i="4"/>
  <c r="J63" i="4"/>
  <c r="I63" i="4"/>
  <c r="O62" i="4"/>
  <c r="Q62" i="4" s="1"/>
  <c r="O61" i="4"/>
  <c r="Q61" i="4" s="1"/>
  <c r="O60" i="4"/>
  <c r="S60" i="4" s="1"/>
  <c r="O59" i="4"/>
  <c r="S59" i="4" s="1"/>
  <c r="N58" i="4"/>
  <c r="M58" i="4"/>
  <c r="L58" i="4"/>
  <c r="K58" i="4"/>
  <c r="J58" i="4"/>
  <c r="I58" i="4"/>
  <c r="O57" i="4"/>
  <c r="S57" i="4" s="1"/>
  <c r="O56" i="4"/>
  <c r="P56" i="4" s="1"/>
  <c r="Q56" i="4" s="1"/>
  <c r="O55" i="4"/>
  <c r="S55" i="4" s="1"/>
  <c r="O54" i="4"/>
  <c r="P54" i="4" s="1"/>
  <c r="N53" i="4"/>
  <c r="M53" i="4"/>
  <c r="L53" i="4"/>
  <c r="K53" i="4"/>
  <c r="J53" i="4"/>
  <c r="I53" i="4"/>
  <c r="O52" i="4"/>
  <c r="O51" i="4"/>
  <c r="Q51" i="4" s="1"/>
  <c r="O50" i="4"/>
  <c r="P50" i="4" s="1"/>
  <c r="Q50" i="4" s="1"/>
  <c r="O49" i="4"/>
  <c r="P49" i="4" s="1"/>
  <c r="O48" i="4"/>
  <c r="P48" i="4" s="1"/>
  <c r="Q48" i="4" s="1"/>
  <c r="O47" i="4"/>
  <c r="S47" i="4" s="1"/>
  <c r="O46" i="4"/>
  <c r="O45" i="4"/>
  <c r="S45" i="4" s="1"/>
  <c r="N44" i="4"/>
  <c r="M44" i="4"/>
  <c r="L44" i="4"/>
  <c r="K44" i="4"/>
  <c r="J44" i="4"/>
  <c r="I44" i="4"/>
  <c r="O43" i="4"/>
  <c r="S43" i="4" s="1"/>
  <c r="O42" i="4"/>
  <c r="Q42" i="4" s="1"/>
  <c r="O41" i="4"/>
  <c r="N40" i="4"/>
  <c r="M40" i="4"/>
  <c r="L40" i="4"/>
  <c r="K40" i="4"/>
  <c r="J40" i="4"/>
  <c r="I40" i="4"/>
  <c r="O39" i="4"/>
  <c r="Q39" i="4" s="1"/>
  <c r="O38" i="4"/>
  <c r="Q38" i="4" s="1"/>
  <c r="O37" i="4"/>
  <c r="Q37" i="4" s="1"/>
  <c r="Q36" i="4"/>
  <c r="O35" i="4"/>
  <c r="Q35" i="4" s="1"/>
  <c r="O34" i="4"/>
  <c r="Q34" i="4" s="1"/>
  <c r="N33" i="4"/>
  <c r="M33" i="4"/>
  <c r="L33" i="4"/>
  <c r="K33" i="4"/>
  <c r="J33" i="4"/>
  <c r="O32" i="4"/>
  <c r="S32" i="4" s="1"/>
  <c r="O31" i="4"/>
  <c r="I30" i="4"/>
  <c r="O30" i="4" s="1"/>
  <c r="S30" i="4" s="1"/>
  <c r="O29" i="4"/>
  <c r="O28" i="4"/>
  <c r="S28" i="4" s="1"/>
  <c r="N27" i="4"/>
  <c r="M27" i="4"/>
  <c r="L27" i="4"/>
  <c r="K27" i="4"/>
  <c r="J27" i="4"/>
  <c r="I27" i="4"/>
  <c r="O26" i="4"/>
  <c r="Q26" i="4" s="1"/>
  <c r="O25" i="4"/>
  <c r="S25" i="4" s="1"/>
  <c r="O24" i="4"/>
  <c r="Q24" i="4" s="1"/>
  <c r="O23" i="4"/>
  <c r="Q23" i="4" s="1"/>
  <c r="N22" i="4"/>
  <c r="M22" i="4"/>
  <c r="L22" i="4"/>
  <c r="K22" i="4"/>
  <c r="J22" i="4"/>
  <c r="I22" i="4"/>
  <c r="O17" i="4"/>
  <c r="S17" i="4" s="1"/>
  <c r="O15" i="4"/>
  <c r="Q15" i="4" s="1"/>
  <c r="O14" i="4"/>
  <c r="S14" i="4" s="1"/>
  <c r="O13" i="4"/>
  <c r="S13" i="4" s="1"/>
  <c r="O12" i="4"/>
  <c r="S12" i="4" s="1"/>
  <c r="O11" i="4"/>
  <c r="S11" i="4" s="1"/>
  <c r="O10" i="4"/>
  <c r="Q10" i="4" s="1"/>
  <c r="O9" i="4"/>
  <c r="S9" i="4" s="1"/>
  <c r="N8" i="4"/>
  <c r="M8" i="4"/>
  <c r="L8" i="4"/>
  <c r="K8" i="4"/>
  <c r="J8" i="4"/>
  <c r="I8" i="4"/>
  <c r="O7" i="4"/>
  <c r="O8" i="4" s="1"/>
  <c r="Q8" i="4" l="1"/>
  <c r="Q69" i="4"/>
  <c r="Q70" i="4"/>
  <c r="Q13" i="4"/>
  <c r="S42" i="4"/>
  <c r="S48" i="4"/>
  <c r="Q17" i="4"/>
  <c r="S50" i="4"/>
  <c r="S8" i="4"/>
  <c r="S65" i="4"/>
  <c r="Q30" i="4"/>
  <c r="P57" i="4"/>
  <c r="Q57" i="4" s="1"/>
  <c r="O22" i="4"/>
  <c r="S66" i="4"/>
  <c r="Q32" i="4"/>
  <c r="Q45" i="4"/>
  <c r="O44" i="4"/>
  <c r="S44" i="4" s="1"/>
  <c r="Q25" i="4"/>
  <c r="S56" i="4"/>
  <c r="Q54" i="4"/>
  <c r="P58" i="4"/>
  <c r="Q14" i="4"/>
  <c r="S10" i="4"/>
  <c r="S61" i="4"/>
  <c r="S62" i="4"/>
  <c r="Q21" i="4"/>
  <c r="Q12" i="4"/>
  <c r="S16" i="4"/>
  <c r="S75" i="4"/>
  <c r="S72" i="4"/>
  <c r="S67" i="4"/>
  <c r="Q59" i="4"/>
  <c r="Q41" i="4"/>
  <c r="S51" i="4"/>
  <c r="Q55" i="4"/>
  <c r="S19" i="4"/>
  <c r="Q63" i="4"/>
  <c r="S26" i="4"/>
  <c r="Q20" i="4"/>
  <c r="Q11" i="4"/>
  <c r="S15" i="4"/>
  <c r="S71" i="4"/>
  <c r="Q64" i="4"/>
  <c r="Q60" i="4"/>
  <c r="Q43" i="4"/>
  <c r="Q28" i="4"/>
  <c r="S24" i="4"/>
  <c r="S54" i="4"/>
  <c r="Q7" i="4"/>
  <c r="S41" i="4"/>
  <c r="P47" i="4"/>
  <c r="S7" i="4"/>
  <c r="Q22" i="4"/>
  <c r="S22" i="4"/>
  <c r="R78" i="4"/>
  <c r="M78" i="4"/>
  <c r="L78" i="4"/>
  <c r="O68" i="4"/>
  <c r="Q68" i="4" s="1"/>
  <c r="O77" i="4"/>
  <c r="N78" i="4"/>
  <c r="K78" i="4"/>
  <c r="J78" i="4"/>
  <c r="O40" i="4"/>
  <c r="Q40" i="4" s="1"/>
  <c r="O58" i="4"/>
  <c r="S58" i="4" s="1"/>
  <c r="O63" i="4"/>
  <c r="S63" i="4" s="1"/>
  <c r="O27" i="4"/>
  <c r="S27" i="4" s="1"/>
  <c r="O53" i="4"/>
  <c r="S53" i="4" s="1"/>
  <c r="O73" i="4"/>
  <c r="S73" i="4" s="1"/>
  <c r="O33" i="4"/>
  <c r="Q33" i="4" s="1"/>
  <c r="I33" i="4"/>
  <c r="I78" i="4" s="1"/>
  <c r="Q58" i="4" l="1"/>
  <c r="Q44" i="4"/>
  <c r="Q47" i="4"/>
  <c r="P53" i="4"/>
  <c r="S33" i="4"/>
  <c r="Q73" i="4"/>
  <c r="Q27" i="4"/>
  <c r="S40" i="4"/>
  <c r="Q77" i="4"/>
  <c r="S68" i="4"/>
  <c r="O78" i="4"/>
  <c r="S78" i="4" s="1"/>
  <c r="Q53" i="4" l="1"/>
  <c r="P78" i="4"/>
  <c r="Q78" i="4" s="1"/>
  <c r="N10" i="3"/>
  <c r="L10" i="3"/>
  <c r="K10" i="3"/>
  <c r="J10" i="3"/>
  <c r="I10" i="3"/>
  <c r="N10" i="1" l="1"/>
  <c r="L10" i="1"/>
  <c r="K10" i="1"/>
  <c r="J10" i="1"/>
  <c r="I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Leonardo Briceno Moreno</author>
  </authors>
  <commentList>
    <comment ref="C6" authorId="0" shapeId="0" xr:uid="{00000000-0006-0000-0000-000001000000}">
      <text>
        <r>
          <rPr>
            <b/>
            <sz val="9"/>
            <color indexed="81"/>
            <rFont val="Tahoma"/>
            <family val="2"/>
          </rPr>
          <t>Leonardo Briceno Moreno:</t>
        </r>
        <r>
          <rPr>
            <sz val="9"/>
            <color indexed="81"/>
            <rFont val="Tahoma"/>
            <family val="2"/>
          </rPr>
          <t xml:space="preserve">
Modificado</t>
        </r>
      </text>
    </comment>
    <comment ref="F6" authorId="0" shapeId="0" xr:uid="{00000000-0006-0000-0000-000002000000}">
      <text>
        <r>
          <rPr>
            <b/>
            <sz val="9"/>
            <color indexed="81"/>
            <rFont val="Tahoma"/>
            <family val="2"/>
          </rPr>
          <t>Leonardo Briceno Moreno:</t>
        </r>
        <r>
          <rPr>
            <sz val="9"/>
            <color indexed="81"/>
            <rFont val="Tahoma"/>
            <family val="2"/>
          </rPr>
          <t xml:space="preserve">
Modificado</t>
        </r>
      </text>
    </comment>
    <comment ref="G6" authorId="0" shapeId="0" xr:uid="{00000000-0006-0000-0000-000003000000}">
      <text>
        <r>
          <rPr>
            <b/>
            <sz val="9"/>
            <color indexed="81"/>
            <rFont val="Tahoma"/>
            <family val="2"/>
          </rPr>
          <t>Leonardo Briceno Moreno:</t>
        </r>
        <r>
          <rPr>
            <sz val="9"/>
            <color indexed="81"/>
            <rFont val="Tahoma"/>
            <family val="2"/>
          </rPr>
          <t xml:space="preserve">
Modificado</t>
        </r>
      </text>
    </comment>
    <comment ref="H6" authorId="0" shapeId="0" xr:uid="{00000000-0006-0000-0000-000004000000}">
      <text>
        <r>
          <rPr>
            <b/>
            <sz val="9"/>
            <color indexed="81"/>
            <rFont val="Tahoma"/>
            <family val="2"/>
          </rPr>
          <t>Leonardo Briceno Moreno:</t>
        </r>
        <r>
          <rPr>
            <sz val="9"/>
            <color indexed="81"/>
            <rFont val="Tahoma"/>
            <family val="2"/>
          </rPr>
          <t xml:space="preserve">
Modificado</t>
        </r>
      </text>
    </comment>
    <comment ref="I6" authorId="0" shapeId="0" xr:uid="{00000000-0006-0000-0000-000005000000}">
      <text>
        <r>
          <rPr>
            <b/>
            <sz val="9"/>
            <color indexed="81"/>
            <rFont val="Tahoma"/>
            <family val="2"/>
          </rPr>
          <t>Leonardo Briceno Moreno:</t>
        </r>
        <r>
          <rPr>
            <sz val="9"/>
            <color indexed="81"/>
            <rFont val="Tahoma"/>
            <family val="2"/>
          </rPr>
          <t xml:space="preserve">
Modificado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3E108453-A96B-F34D-853F-ABD22B8AFD6B}">
      <text>
        <r>
          <rPr>
            <sz val="11"/>
            <color theme="1"/>
            <rFont val="Calibri"/>
            <family val="2"/>
            <scheme val="minor"/>
          </rPr>
          <t>======
ID#AAAA8Mx0I2c
Eduardo Pinzón López    (2023-10-19 15:01:26)
Por favor para acceder a la ficha EBI haga click en el nombre de proyecto de inversión y acceda como usuario anónimo, posteriormente vera un acceso que dice Ficha EBI con la fecha de la última actualización.</t>
        </r>
      </text>
    </comment>
    <comment ref="B25" authorId="0" shapeId="0" xr:uid="{601005CA-B805-6947-97B5-228E71D407F2}">
      <text>
        <r>
          <rPr>
            <sz val="11"/>
            <color theme="1"/>
            <rFont val="Calibri"/>
            <family val="2"/>
            <scheme val="minor"/>
          </rPr>
          <t>======
ID#AAAA8Mx0I2M
Eduardo Pinzón López    (2023-10-19 15:01:26)
Por favor para acceder a la ficha EBI haga click en el nombre de proyecto de inversión y acceda como usuario anónimo, posteriormente vera un acceso que dice Ficha EBI con la fecha de la última actualización.</t>
        </r>
      </text>
    </comment>
    <comment ref="B30" authorId="0" shapeId="0" xr:uid="{488C49D1-03B8-1D49-ACAE-E6DD9B92178C}">
      <text>
        <r>
          <rPr>
            <sz val="11"/>
            <color theme="1"/>
            <rFont val="Calibri"/>
            <family val="2"/>
            <scheme val="minor"/>
          </rPr>
          <t>======
ID#AAAA8Mx0I2Q
Eduardo Pinzón López    (2023-10-19 15:01:26)
Por favor para acceder a la ficha EBI haga click en el nombre de proyecto de inversión y acceda como usuario anónimo, posteriormente vera un acceso que dice Ficha EBI con la fecha de la última actualización.</t>
        </r>
      </text>
    </comment>
    <comment ref="B43" authorId="0" shapeId="0" xr:uid="{3F5473ED-8BD9-F244-8E25-2A86723D482F}">
      <text>
        <r>
          <rPr>
            <sz val="11"/>
            <color theme="1"/>
            <rFont val="Calibri"/>
            <family val="2"/>
            <scheme val="minor"/>
          </rPr>
          <t>======
ID#AAAA8Mx0I18
Eduardo Pinzón López    (2023-10-19 15:01:26)
Por favor para acceder a la ficha EBI haga click en el nombre de proyecto de inversión y acceda como usuario anónimo, posteriormente vera un acceso que dice Ficha EBI con la fecha de la última actualización.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B7" authorId="0" shapeId="0" xr:uid="{2FADDBD0-C61E-4879-8387-1C1DDB0A69D1}">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B23" authorId="0" shapeId="0" xr:uid="{98E7B29B-3090-4BB2-B187-3BE1929EA936}">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B28" authorId="0" shapeId="0" xr:uid="{65E5DE65-BE62-4BC0-A81E-2A811CE2FA9D}">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 ref="B41" authorId="0" shapeId="0" xr:uid="{434329CF-63D4-47A5-937D-21174AD912CE}">
      <text>
        <r>
          <rPr>
            <b/>
            <sz val="9"/>
            <color indexed="81"/>
            <rFont val="Tahoma"/>
            <family val="2"/>
          </rPr>
          <t>Eduardo Pinzón López:</t>
        </r>
        <r>
          <rPr>
            <sz val="9"/>
            <color indexed="81"/>
            <rFont val="Tahoma"/>
            <family val="2"/>
          </rPr>
          <t xml:space="preserve">
Por favor para acceder a la ficha EBI haga click en el nombre de proyecto de inversión y acceda como usuario anónimo, posteriormente vera un acceso que dice Ficha EBI con la fecha de la última actualización.</t>
        </r>
      </text>
    </comment>
  </commentList>
</comments>
</file>

<file path=xl/sharedStrings.xml><?xml version="1.0" encoding="utf-8"?>
<sst xmlns="http://schemas.openxmlformats.org/spreadsheetml/2006/main" count="783" uniqueCount="279">
  <si>
    <t>OBJETIVO ESTRATÉGICO</t>
  </si>
  <si>
    <t>ÁREA RESPONSABLE</t>
  </si>
  <si>
    <t>CÓDIGO DEL  PROYECTO DE  INVERSIÓN</t>
  </si>
  <si>
    <t>PROYECTO DE INVERSIÓN</t>
  </si>
  <si>
    <t>ACTIVIDADES DEL GASTO</t>
  </si>
  <si>
    <t>INDICADOR</t>
  </si>
  <si>
    <t>META SUIFP</t>
  </si>
  <si>
    <t>AVANCE DE META</t>
  </si>
  <si>
    <t>RECURSOS FINANCIEROS</t>
  </si>
  <si>
    <t>SEGUIMIENTO DE EJECUCION PLAN ANUAL DE INVERSIÓN 
CORTE AL MES XXXX</t>
  </si>
  <si>
    <t>APROPIACIÓN INICIAL</t>
  </si>
  <si>
    <t>MODIFICACIONES</t>
  </si>
  <si>
    <t>DISPONIBLE</t>
  </si>
  <si>
    <t>COMPROMISO</t>
  </si>
  <si>
    <t>% COMP</t>
  </si>
  <si>
    <t>OBLIGACIÓN</t>
  </si>
  <si>
    <t>% OBLIG</t>
  </si>
  <si>
    <t>Subtotal</t>
  </si>
  <si>
    <r>
      <rPr>
        <b/>
        <sz val="12"/>
        <color theme="1"/>
        <rFont val="Arial"/>
        <family val="2"/>
      </rPr>
      <t xml:space="preserve">VERSIÓN: </t>
    </r>
    <r>
      <rPr>
        <sz val="12"/>
        <color theme="1"/>
        <rFont val="Arial"/>
        <family val="2"/>
      </rPr>
      <t>00</t>
    </r>
  </si>
  <si>
    <t>MATRIZ DE SEGUIMIENTO PLAN ANUAL DE INVERSIÓN</t>
  </si>
  <si>
    <t>CORTE AL XXX DEL MES XXXX DE XXXX</t>
  </si>
  <si>
    <r>
      <rPr>
        <b/>
        <sz val="12"/>
        <color theme="1"/>
        <rFont val="Arial"/>
        <family val="2"/>
      </rPr>
      <t>FECHA:</t>
    </r>
    <r>
      <rPr>
        <sz val="12"/>
        <color theme="1"/>
        <rFont val="Arial"/>
        <family val="2"/>
      </rPr>
      <t xml:space="preserve"> 2016-07-11</t>
    </r>
  </si>
  <si>
    <r>
      <rPr>
        <b/>
        <sz val="12"/>
        <color theme="1"/>
        <rFont val="Arial"/>
        <family val="2"/>
      </rPr>
      <t>CÓDIGO:</t>
    </r>
    <r>
      <rPr>
        <sz val="12"/>
        <color theme="1"/>
        <rFont val="Arial"/>
        <family val="2"/>
      </rPr>
      <t xml:space="preserve"> G101PR01F16</t>
    </r>
  </si>
  <si>
    <t xml:space="preserve">EJECUCION PLAN ANUAL DE INVERSIÓN </t>
  </si>
  <si>
    <t>MODIFICACIONES EN TRÁMITE*</t>
  </si>
  <si>
    <t>*** La aprobación de las solicitudes de modificación, actualización o ajuste a los proyectos de inversión están sujetos a las etapas y procedimientos definidos por la normatividad, el Departamento Nacional de Planeación y el Ministerio de Hacienda y Crédito Público.</t>
  </si>
  <si>
    <t>Programa Presupuestal</t>
  </si>
  <si>
    <t>Concepto rubro presupuestal</t>
  </si>
  <si>
    <t>Articulaciòn con PEI y PAI</t>
  </si>
  <si>
    <t>Nombre Estrategia
(Programa Estratégico - PAI)</t>
  </si>
  <si>
    <t>Apropiación Adicionada
F</t>
  </si>
  <si>
    <t>Objetivos estratégicos PEI</t>
  </si>
  <si>
    <t>Apropiación Vigente
F= A+B+C-D-E+F</t>
  </si>
  <si>
    <t>Dirección Responsable</t>
  </si>
  <si>
    <t>Rubro Presupuestal</t>
  </si>
  <si>
    <t>Nombre Proyecto de Inversión</t>
  </si>
  <si>
    <t>Indicador de Producto PIIP</t>
  </si>
  <si>
    <t>Meta de la Vigencia PIIP</t>
  </si>
  <si>
    <t>Actividades del Gasto PIIP</t>
  </si>
  <si>
    <t>Apropiación Inicial
A</t>
  </si>
  <si>
    <t>Apropiación con Vigencias Futuras
B</t>
  </si>
  <si>
    <t>Apropiación Bloqueada
E</t>
  </si>
  <si>
    <t>Créditos
C</t>
  </si>
  <si>
    <t>Contracréditos
D</t>
  </si>
  <si>
    <t>Mejoramiento del impacto de la Investigación científica en el sector salud</t>
  </si>
  <si>
    <t>Programas y proyectos cofinanciados en líneas prioritarias en salud</t>
  </si>
  <si>
    <t>Apoyar financiera y tecnicamente los programas y proyectos de investigación en salud</t>
  </si>
  <si>
    <t>Investigación con calidad e impacto</t>
  </si>
  <si>
    <t>C-3902-1000-5-0-3902001-03</t>
  </si>
  <si>
    <t xml:space="preserve">transferencias corrientes - servicio de apoyo financiero para la generación de nuevo conocimiento - mejoramiento del impacto de la investigación científica en el sector salud.  nacional </t>
  </si>
  <si>
    <t>Fortalecimiento de las capacidades para la generación de conocimiento a nivel nacional</t>
  </si>
  <si>
    <t>Número de proyectos</t>
  </si>
  <si>
    <t>Realizar el apoyo financiero a las propuestas seleccionadas de las convocatorias para financiación de proyectos orientados a grupos de investigación básica</t>
  </si>
  <si>
    <t>C-3902-1000-7-0-3902001-03</t>
  </si>
  <si>
    <t>transferencia servicio de apoyo financiero para la generación de nuevo conocimiento- fortalecimiento de las capacidades para la generación de conocimiento a nivel  nacional</t>
  </si>
  <si>
    <t xml:space="preserve">Investigadores reconocidos </t>
  </si>
  <si>
    <t xml:space="preserve">1 Contrato
900 nuevos investigadores
65 Centros de investigaciones reconocidos
1 documento de propuesta
4 propuestas de fortalecimiento apoyadas
287 revistas indexadas
</t>
  </si>
  <si>
    <t>Realizar la contratación del proceso técnico para la construcción, evaluación y revisión de modelos cienciométricos.</t>
  </si>
  <si>
    <t>C-3902-1000-7-0-3902011-03</t>
  </si>
  <si>
    <t xml:space="preserve">
transferencia servicio de clasificación y reconocimiento de actores del sncti-fortalecimiento de las capacidades para la generación de conocimiento a nivel  nacional</t>
  </si>
  <si>
    <t>Realizar la contratación del proceso de apoyo técnico para el reconocimiento y medición de actores</t>
  </si>
  <si>
    <t>Realizar la contratación sobre nuevas métricas a nivel bibliométrico y de cienciometría, buenas prácticas editoriales</t>
  </si>
  <si>
    <t>Realizar el apoyo financiero a propuestas de fortalecimiento de gestión editorial.</t>
  </si>
  <si>
    <t>Realizar la coordinación de las actividades</t>
  </si>
  <si>
    <t xml:space="preserve">Bases de datos disponibles para consulta por actores del SNCTI - - </t>
  </si>
  <si>
    <t>Bases de datos especializadas en CTeI por parte del Consorcio Colombia</t>
  </si>
  <si>
    <t>C-3902-1000-7-0-3902007-03</t>
  </si>
  <si>
    <t xml:space="preserve">transferencias corrientes - servicio de acceso a bibliografía especializada - fortalecimiento de las capacidades de los actores del snctei para la generación de conocimiento a nivel  nacional 
</t>
  </si>
  <si>
    <t>Proyectos financiados para la investigación y generación de nuevo conocimiento -</t>
  </si>
  <si>
    <t>Elaborar los documentos de lineamientos técnicos en temas de generación de conocimiento en CTeI</t>
  </si>
  <si>
    <t>C-3902-1000-7-0-3902022-03</t>
  </si>
  <si>
    <t>transferencia documentos de lineamientos técnicos-fortalecimiento de las capacidades para la generación de conocimiento a nivel  nacional</t>
  </si>
  <si>
    <t>Realizar la contratación de estudios de impacto</t>
  </si>
  <si>
    <t>C-3902-1000-7-0-3902022-02</t>
  </si>
  <si>
    <t>Realizar el apoyo financiero a las propuestas seleccionadas de las convocatorias para financiación de programas orientados por Misión.</t>
  </si>
  <si>
    <t>C-3902-1000-7-0-3902024-03</t>
  </si>
  <si>
    <t>transferencia servicio de apoyo financiero para el desarrollo de programas de investigación y desarrollo-fortalecimiento de las capacidades para la generación de conocimiento a nivel  nacional</t>
  </si>
  <si>
    <t>Gastos Operativos relacionados con el soporte a las actividades misionales</t>
  </si>
  <si>
    <t>Fortalecimiento de las Capacidades de Transferencia y Uso del Conocimiento Para la Innovacion a nivel  Nacional</t>
  </si>
  <si>
    <t>Asignación del cupo de beneficios tributarios de deducción por inversión y donación</t>
  </si>
  <si>
    <t>Realizar la evaluación de proyectos para incentivos tributarios a la inversión en proyectos de alistamiento tecnológico y transferencia de tecnología</t>
  </si>
  <si>
    <t>Desarrollo tecnológico e innovación para crecimiento empresarial</t>
  </si>
  <si>
    <t>C-3903-1000-5-0-3903006-03</t>
  </si>
  <si>
    <t>transferencias corrientes - servicio de apoyo para la deducción tributaria - fortalecimiento de las capacidades de transferencia y uso del conocimiento para la innovacion a nivel  nacional</t>
  </si>
  <si>
    <t>Proyectos financiados para el desarrollo tecnológico y la innovación</t>
  </si>
  <si>
    <t>Realizar el apoyo financiero al acompañamiento tecnico a la generación de capacidades de gestión de la innovación de la Mipymes - Programa Alianzas regionales para la innovación</t>
  </si>
  <si>
    <t>C-3903-1000-6-0-3903002-03</t>
  </si>
  <si>
    <t>transferencias corrientes - servicio de apoyo para el desarrollo tecnológico y la innovación - fortalecimiento de las capacidades de transferencia y uso del conocimiento para la innovacion a nivel  nacional</t>
  </si>
  <si>
    <t>Organizaciones beneficiadas a través de la estrategia de gestión de la I+D+i</t>
  </si>
  <si>
    <t>Realizar el apoyo financiero al acompañamiento del proceso de alistamiento comercial de invenciones protegidas o en proceso de protección por patente</t>
  </si>
  <si>
    <t>C-3903-1000-6-0-3903005-03</t>
  </si>
  <si>
    <t xml:space="preserve">
transferencias corrientes - servicio de apoyo para la transferencia de conocimiento y tecnología - fortalecimiento de las capacidades de transferencia y uso del conocimiento para la innovacion a nivel  nacional</t>
  </si>
  <si>
    <t>Realizar el apoyo financiero a proyectos para la creación y fortalecimiento de empresas de base tecnológica</t>
  </si>
  <si>
    <t>Incremento de las actividades de Ciencia, Tecnología e Innovación en la construcción de la Bioeconomía a nivel Nacional</t>
  </si>
  <si>
    <t>Expediciones científicas apoyadas</t>
  </si>
  <si>
    <t>Evaluación de Propuestas</t>
  </si>
  <si>
    <t>C-3903-1000-5-0-3903010-03</t>
  </si>
  <si>
    <t>transferencias corrientes - servicio de apoyo para la realización de expediciones científicas - incremento de las actividades de ciencia, tecnologia e innovacion en la construccion de la bioeconomia a nivel nacional</t>
  </si>
  <si>
    <t xml:space="preserve">Registros biológicos publicados en el SiB </t>
  </si>
  <si>
    <t>Financiación de propuestas</t>
  </si>
  <si>
    <t>C-3903-1000-5-0-3903002-03</t>
  </si>
  <si>
    <t>transferencias corrientes - servicio de apoyo para el desarrollo tecnológico y la innovación - incremento de las actividades de ciencia, tecnologia e innovacion en la construccion de la bioeconomia a nivel nacional</t>
  </si>
  <si>
    <t>Empresas apoyadas en procesos de innovación (por tipo de programa o estrategia)</t>
  </si>
  <si>
    <t>Apoyar procesos de transferencia tecnológica y/o conocimiento</t>
  </si>
  <si>
    <t>C-3903-1000-5-0-3903005-03</t>
  </si>
  <si>
    <t>transferencias corrientes - servicio de apoyo para la transferencia de conocimiento y tecnología - incremento de las actividades de ciencia, tecnologia e innovacion en la construccion de la bioeconomia a nivel nacional</t>
  </si>
  <si>
    <t>Implementación de misiones para atender los retos del país a través de la investigación y la innovación a nivel nacional</t>
  </si>
  <si>
    <t>Estrategias de investigación e innovación apoyadas</t>
  </si>
  <si>
    <t>Realizar el apoyo financiero a proyectos de investigación dirigidos a aumentar el conocimiento del potencial del país para solucionar los retos sociales, ambientales y productivos a través de la investigación y la innovación</t>
  </si>
  <si>
    <t>C-3903-1000-7-0-3903021-02</t>
  </si>
  <si>
    <t>transferencias corrientes-servicio de apoyo financiero para la definición e implementación de estrategias de investigación e innovación</t>
  </si>
  <si>
    <t>C-3903-1000-7-0-3903021-03</t>
  </si>
  <si>
    <t>Realizar el seguimiento y la supervisión del desarrollo de las estrategias de investigación e innovación orientadas por misiones que sean apoyadas</t>
  </si>
  <si>
    <t>Realizar el apoyo financiero para el desarrollo de estrategias de investigación e innovación orientadas por misiones</t>
  </si>
  <si>
    <t>Documentos de planeación realizados</t>
  </si>
  <si>
    <t>Realizar la actualización de hojas de ruta para abordar políticas de investigación e innovación orientadas por misiones en el país</t>
  </si>
  <si>
    <t>C-3903-1000-7-0-3903022-03</t>
  </si>
  <si>
    <t xml:space="preserve">
transferencias corrientes-documentos de planeación </t>
  </si>
  <si>
    <t>Realizar la implementación de hojas de ruta para abordar políticas de investigación e innovación orientadas por misiones en el país</t>
  </si>
  <si>
    <t>Capacitación de recursos humanos para la investigación Nacional</t>
  </si>
  <si>
    <t>Becas otorgadas</t>
  </si>
  <si>
    <t>Apoyar la financiaciación de es estudios de maestria en el exterior en áreas generales a través del programa "crédito-beca" con Colfuturo</t>
  </si>
  <si>
    <t>C-3902-1000-6-0-3902005-03</t>
  </si>
  <si>
    <t>transferencias corrientes - servicio de apoyo financiero para la formación de nivel doctoral - capacitación de recursos humanos para la</t>
  </si>
  <si>
    <t>Financiar estudios de maestría en universidades en el exterior</t>
  </si>
  <si>
    <t>C-3902-1000-6-0-3902006-03</t>
  </si>
  <si>
    <t>transferencias corrientes - servicio de apoyo financiero para la formación de nivel maestría - capacitación de recursos humanos para la investigación  nacional</t>
  </si>
  <si>
    <t>Apoyar financieramente la vinculación de doctores en entidades del SNCTI</t>
  </si>
  <si>
    <t>Recursos  comprometidos con vigencia futura (cohortes 2019, 2020 y 2021)</t>
  </si>
  <si>
    <t>C-3902-1000-6-0-3902012-03</t>
  </si>
  <si>
    <t>transferencias corrientes - servicio de apoyo financiero a estancias posdoctorales - capacitación de recursos humanos para la investigación  nacional</t>
  </si>
  <si>
    <t>Desarrollo de Vocaciones en Ciencia, Tecnologia e Innovacion de los Ninos, Ninas, Adolescentes y Jovenes a nivel Nacional</t>
  </si>
  <si>
    <t>Niños, adolescentes y jóvenes con vocaciones científicas fortalecidas (Ondas)</t>
  </si>
  <si>
    <t>Realizar el desembolso de los recursos aportados por el Ministerio en el marco de los convenios suscritos para la implementación de proyectos o programas de investigación, ciencia, tecnología o innovación para niños, niñas y adolescentes.</t>
  </si>
  <si>
    <t>Generación de una cultura que valora y gestiona el conocimiento y la innovación</t>
  </si>
  <si>
    <t>C-3904-1000-7-0-3904005-03</t>
  </si>
  <si>
    <t>transferencias servicio de apoyo financiero para el fomento de vocaciones científicas en ctei - desarrollo de vocaciones en ciencia, tecnología e innovación de los niños, niñas, adolescentes y jóvenes a nivel  nacional</t>
  </si>
  <si>
    <t>Realizar el seguimiento técnico y financiero a la implementación de proyectos o programas de investigación, ciencia, tecnología o innovación para niños, niñas y adolescentes.</t>
  </si>
  <si>
    <t>Número de niños y jóvenes con vocaciones científicas fortalecidas (JII)</t>
  </si>
  <si>
    <t>Realizar el proceso de adjudicación de beneficios a los jóvenes seleccionados en las iniciativas que promuevan el desarrollo, capacidades y habilidades de indagación, investigación e innovación.</t>
  </si>
  <si>
    <t>C-3904-1000--7-0-3904007-03</t>
  </si>
  <si>
    <t>servicio de apoyo financiero para el fortalecimiento de capacidades institucionales para el fomento de vocación científica</t>
  </si>
  <si>
    <t>Documentos de lineamientos técnicos realizados</t>
  </si>
  <si>
    <t>Diseñar, formular, implementar y evaluar documentos técnicos para el desarrollo de vocaciones científicas y capacidades para la investigación.</t>
  </si>
  <si>
    <t>C-3904-1000-7-0-3904022-03</t>
  </si>
  <si>
    <t>transferencias servicios de apoyo financiero para la gestión del conocimiento en cultura y apropiación social de la ciencia, la tecnología y la innovación - desarrollo de vocaciones en ciencia, tecnología e innovación de los niños, niñas, adolescentes y jóvenes a nivel  nacional</t>
  </si>
  <si>
    <t>Evaluación de impacto de Vocaciones en CTeI de niños, niñas, adolescentes y jóvenes</t>
  </si>
  <si>
    <t>Niños, niñas, adolescentes y jóvenes beneficiados</t>
  </si>
  <si>
    <t>Suscribir convenios con instituciones de educación superior, centros de investigación y desarrollo tecnológico u otros actores con presencia en los territorios para la implementación de proyectos o programas de investigación, ciencia, tecnología o innovación para niños, niñas y adolescentes.</t>
  </si>
  <si>
    <t>C-3904-1000-7-0-3904024-03</t>
  </si>
  <si>
    <t>transferencias servicio de apoyo para el fomento de las vocaciones científicas en ctei - desarrollo de vocaciones en ciencia, tecnología e innovación de los niños, niñas, adolescentes y jóvenes a nivel  nacional</t>
  </si>
  <si>
    <t>Estrategias de gestión del conocimiento en cultura y apropiación social de la ciencia tecnología e innovación</t>
  </si>
  <si>
    <t xml:space="preserve">Consolidar y establecer una comunidad y redes de jóvenes investigadores e innovadores del país	</t>
  </si>
  <si>
    <t>C-3904-1000-7-0-3904027-03</t>
  </si>
  <si>
    <t>transferencias documentos de lineamientos técnicos - desarrollo de vocaciones en ciencia, tecnología e innovación de los niños, niñas, adolescentes y jóvenes a nivel  nacional</t>
  </si>
  <si>
    <t>Realizar eventos de socialización de resultados de investigación de los niños, niñas y adolescentes.</t>
  </si>
  <si>
    <t>Apoyo al Fomento y Desarrollo de la Apropiacion Social del Conocimiento Nacional</t>
  </si>
  <si>
    <t>Estrategias de fomento de la participación ciudadana en ciencia, tecnología e innovación implementadas</t>
  </si>
  <si>
    <t>Ejecutar el ciclo de política pública para la divulgación y comunicación pública de la CTeI</t>
  </si>
  <si>
    <t>C-3904-1000-6-0-3904020-3</t>
  </si>
  <si>
    <t>transferencias servicios de apoyo para el fortalecimiento de procesos de intercambio y transferencia del conocimiento - apoyo al fomento y desarrollo de la apropiación social del conocimiento nacional</t>
  </si>
  <si>
    <t>Ejecutar el ciclo de política pública para la Apropiación Social del Conocimiento en el marco de la CTeI 
Desarrollar estrategias para la experimentación e innovación en instrumentos para la Apropiación Social del Conocimiento.</t>
  </si>
  <si>
    <t>C-3904-1000-6-0-3904016-3</t>
  </si>
  <si>
    <t>transferencias servicios para fortalecer la participación ciudadana en ciencia, tecnología e innovación - apoyo al fomento y desarrollo de la apropiación social del conocimiento nacional</t>
  </si>
  <si>
    <t xml:space="preserve">Estrategias de comunicación con enfoque en ciencia, tecnología y sociedad implementadas </t>
  </si>
  <si>
    <t xml:space="preserve">Ejecutar el ciclo de política pública para la divulgación y comunicación pública de la CTeI
Producir contenidos audiovisuales con enfoque en CTeI
Producir espacios de interacción regional con enfoque en CTeI
</t>
  </si>
  <si>
    <t>C-3904-1000-6-0-3904018-3</t>
  </si>
  <si>
    <t>transferencias servicios de comunicación con enfoque en ciencia tecnología y sociedad - apoyo al fomento y desarrollo de la apropiación social del conocimiento nacional</t>
  </si>
  <si>
    <t>Estrategias de gestión del conocimiento en cultura y apropiación social de la ciencia, tecnología e innovación realizados</t>
  </si>
  <si>
    <t xml:space="preserve">Ejecutar el ciclo de política pública, lineamientos y estándares en Ciencia Abierta en el país
Desarrollar estrategias de Acceso Abierto a la información científica del país
Desarrollar estrategias para la Preservación del Patrimonio Científico Documental del país
Desarrollar estrategias de Datos de Investigación Abiertos 
</t>
  </si>
  <si>
    <t>C-3904-1000-6-0-3904021-3</t>
  </si>
  <si>
    <t>transferencias servicios de apoyo para la gestión del conocimiento en cultura y apropiación social de la ciencia, la tecnología y la innovación - apoyo al fomento y desarrollo de la apropiación social del conocimiento nacional</t>
  </si>
  <si>
    <t>Fortalecimiento de la insercion de actores del SNCTI en el contexto internacional de ciencia, tecnologia e innovacion Nacional</t>
  </si>
  <si>
    <t xml:space="preserve">Acuerdos de cooperación obtenidos </t>
  </si>
  <si>
    <t>Gestionar actividades que involucren la CteI de Colombia en el ámbito internacional</t>
  </si>
  <si>
    <t>Consolidación de una institucionalidad habilitante para la ciencia, la tecnología e innovación (cti)</t>
  </si>
  <si>
    <t>C-3901-1000-9-0-3901004-3</t>
  </si>
  <si>
    <t>Transferencias corrientes - Servicio de cooperación internacional para la CTeI-Fortalecimiento de la insercion de actores del SNCTI en el contexto internacional de ciencia, tecnologia e innovacion Nacional</t>
  </si>
  <si>
    <t>Documentos de Políticas de CTeI formulados</t>
  </si>
  <si>
    <t>Elaborar documento de política pública (validación)</t>
  </si>
  <si>
    <t>C-3901-1000-9-0-3901002-3</t>
  </si>
  <si>
    <t>Transferencias corrientes  - Documentos de política -Fortalecimiento de la insercion de actores del SNCTI en el contexto internacional de ciencia, tecnologia e innovacion Nacional</t>
  </si>
  <si>
    <t>Productos de comunicación de la CTeI (por tipo de producto y/o por temática Y/o por población a la que va dirigida)</t>
  </si>
  <si>
    <t>Implementar una estrategia de divulgación y visibilización de oportunidades internacionales de cooperación en CTeI a los actores del sistema</t>
  </si>
  <si>
    <t>C-3901-1000-9-0-3901006-3</t>
  </si>
  <si>
    <t>Transferencias corrientes  - Servicio de divulgación-Fortalecimiento de la insercion de actores del SNCTI en el contexto internacional de ciencia, tecnologia e innovacion Nacional</t>
  </si>
  <si>
    <t>Actores de los sistemas territoriales de Ciencia, Tecnología e Innovación -CTeI asistidos técnicamente</t>
  </si>
  <si>
    <t>Implementar una estrategia de asistencia técnica para actores regionales en cooperación internacional en CTeI</t>
  </si>
  <si>
    <t>C-3901-1000-9-0-3901008-3</t>
  </si>
  <si>
    <t>Transferencias corrientes  - Servicios de asistencia técnica a los actores de los sistemas territoriales de Ciencia, Tecnología e Innovación -CTeI-Fortalecimiento de la insercion de actores del SNCTI en el contexto internacional de ciencia, tecnologia e innovacion Nacional</t>
  </si>
  <si>
    <t>Fortalecimiento Capacidades Regionales en Ciencia, Tecnologia e Innovacion  Nacional</t>
  </si>
  <si>
    <t>Servicios de asistencia técnica a los actores de los sistemas territoriales de Ciencia, Tecnología e Innovación -CTeI</t>
  </si>
  <si>
    <t>Asesorar técnicamente las sesiones y el proceso de evolución del Codecti</t>
  </si>
  <si>
    <t>C-3901-1000-8-0-3901001-03</t>
  </si>
  <si>
    <t>adquisición de bienes y servicios - documentos de planeación  - fortalecimiento capacidades regionales en ciencia, tecnologia e innovacion  nacional</t>
  </si>
  <si>
    <t>C-3901-1000-8-0-3901002-03</t>
  </si>
  <si>
    <t>transferencia corrientes – documentos de política - fortalecimiento capacidades regionales en ciencia, tecnologia e innovacion nacional</t>
  </si>
  <si>
    <t>Realizar mesas de asistencia técnica para entes y organizaciones territoriales</t>
  </si>
  <si>
    <t>C-3901-1000-8-0-3901005-03</t>
  </si>
  <si>
    <t>transferencia corrientes – servicios de coordinación institucional- fortalecimiento capacidades regionales en ciencia tecnologia e innovación nacional</t>
  </si>
  <si>
    <t>Servicio de coordinación institucional</t>
  </si>
  <si>
    <t>Fomentar la innovación pública</t>
  </si>
  <si>
    <t>C-3901-1000-8-0-3901008-03</t>
  </si>
  <si>
    <t>transferencia corrientes – servicios de asistencia técnica a los actores de los sistemas territoriales de ciencia, tecnología e innovación -ctei- fortalecimiento capacidades regionales en ciencia tecnologia e innovación nacional</t>
  </si>
  <si>
    <t>Administración sistema nacional de ciencia y tecnología  nacional</t>
  </si>
  <si>
    <t>Eventos realizados</t>
  </si>
  <si>
    <t>Apoyar las actividades de movilidad, eventos y seguimiento de la Entidad</t>
  </si>
  <si>
    <t>C-3901-1000-6-0-3901005-02</t>
  </si>
  <si>
    <t>Adquisición de Bienes y Servicios - Servicio de Coordinación Institucional - Administración Sistema Nacional de Ciencia y Tecnología  Nacional</t>
  </si>
  <si>
    <t>Areas técnicas apoyadas a través de la contraración de personal requerido</t>
  </si>
  <si>
    <t>Apoyar las áreas técnicas de la Entidad con el talento humano requerido</t>
  </si>
  <si>
    <t>Productos de comunicación de la CTeI (por tipo de producto y/o por temática y/o por población a la que va dirigida</t>
  </si>
  <si>
    <t>Dilvulgar el desarrollo y resultado de los eventos gestionados</t>
  </si>
  <si>
    <t>C-3901-1000-6-0-3901006-03</t>
  </si>
  <si>
    <t>Transferencias Corrientes - Servicio de Divulgación - Administración Sistema Nacional de Ciencia y Tecnología  Nacional</t>
  </si>
  <si>
    <t>Estudios para planeación y formulación de políticas</t>
  </si>
  <si>
    <t>Evaluar las iniciativas de política para afrontar los grandes retos nacionales</t>
  </si>
  <si>
    <t>C-3901-1000-6-0-3901002-03</t>
  </si>
  <si>
    <t>Transferencias Corrientes - Documentos de Política - Administración Sistema Nacional de Ciencia y Tecnología Nacional</t>
  </si>
  <si>
    <t>Apoyo al proceso de transformación digital para la gestión y prestación de servicios de ti en el sector CTI y a nivel  nacional</t>
  </si>
  <si>
    <t>Indice de Gobierno en Línea  (**)
Nivel de Satisfacción de los
usuarios del sector CTeI en la prestación de
servicios tecnológicos</t>
  </si>
  <si>
    <t>Desarrollar o Adquirir, implementar y dar soporte a aplicaciones que apalanquen los procesos misionales y de apoyo a la gestión</t>
  </si>
  <si>
    <t>C-3901-1000-5-0-3901002-02</t>
  </si>
  <si>
    <t>adquisición de bienes y servicios– documentos de política - apoyoal proceso de transformación digital para la gestión y prestación de servicios de ti en
el sector cti y a nivel nacional</t>
  </si>
  <si>
    <t>C-3901-1000-5-0-3901007-02</t>
  </si>
  <si>
    <t>adquisición de bienes y servicios - servicios de información para la ctei - apoyo al proceso de transformación digital para la gestión y prestación de servicios de ti en el sector cti y a nivel  nacional</t>
  </si>
  <si>
    <t>Realizar la gestión de los servicios tecnológicos de la Entidad</t>
  </si>
  <si>
    <t>C-3901-1000-5-0-3901007-03</t>
  </si>
  <si>
    <t>transferencias corrientes - servicios de información para la ctei - apoyo al proceso de transformación digital para la gestión y prestación de servicios de ti en el sector cti y a nivel nacional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</si>
  <si>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</si>
  <si>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(PE9) Fortalecer la institucionalidad del ministerio mediante la implementación, sostenimiento, mejora de requisitos y buenas prácticas en materia de gestión, desempeño y transparencia para generar la confianza y legitimidad en la ciudadanía</t>
  </si>
  <si>
    <t>Dirección de Ciencia</t>
  </si>
  <si>
    <t>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</si>
  <si>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(PE9) Fortalecer la institucionalidad del ministerio mediante la implementación, sostenimiento, mejora de requisitos y buenas prácticas en materia de gestión, desempeño y transparencia para generar la confianza y legitimidad en la ciudadanía.</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</si>
  <si>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</si>
  <si>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(PE5) Mejorar las capacidades para la transferencia de conocimiento y tecnología, con el fin de incrementar los niveles de productividad del país aportando a la reindustrialización en los retos priorizados.
(PE9) Fortalecer la institucionalidad del ministerio mediante la implementación, sostenimiento, mejora de requisitos y buenas prácticas en materia de gestión, desempeño y transparencia para generar la confianza y legitimidad en la ciudadanía</t>
  </si>
  <si>
    <t>Dirección y Desarrollo Tecnológico e innovación</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</si>
  <si>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</si>
  <si>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</si>
  <si>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(PE9) Fortalecer la institucionalidad del ministerio mediante la implementación, sostenimiento, mejora de requisitos y buenas prácticas en materia de gestión, desempeño y transparencia para generar la confianza y legitimidad en la ciudadanía</t>
  </si>
  <si>
    <t xml:space="preserve">Dirección de Vocaciones y Formación </t>
  </si>
  <si>
    <t>(PE1) Orientar el SNCTI mediante el diseño y evaluación de Políticas públicas en CTeI, la gestión de la gobernanza y del marco regulatorio del sector.
(PE3) Incrementar las vocaciones científicas en la población infantil y juvenil, la formación de alto nivel en CTeI, y el fomento a la vinculación del capital humano en el SNCTI; para contribuir a la sostenibilidad ambiental, económica y al bienestar social.
(PE9) Fortalecer la institucionalidad del ministerio mediante la implementación, sostenimiento, mejora de requisitos y buenas prácticas en materia de gestión, desempeño y transparencia para generar la confianza y legitimidad en la ciudadanía</t>
  </si>
  <si>
    <t>Dirección de Vocaciones y Formación</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</si>
  <si>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</si>
  <si>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(PE9) Fortalecer la institucionalidad del ministerio mediante la implementación, sostenimiento, mejora de requisitos y buenas prácticas en materia de gestión, desempeño y transparencia para generar la confianza y legitimidad en la ciudadanía</t>
  </si>
  <si>
    <t>Dirección de capacidades y apropiación del conocimiento</t>
  </si>
  <si>
    <t>Adoptar enfoques de políticas públicas de investigación e innovación para resolver grandes desafíos sociales, económicos y ambientales del país.
Fortalecer la gobernanza del SNCTI y sus capacidades a través de las políticas públicas, planes y programas de CTeI</t>
  </si>
  <si>
    <t>(PE8) Aumentar la cooperación a nivel internacional para consolidar el SNCTI.
(PE9) Fortalecer la institucionalidad del ministerio mediante la implementación, sostenimiento, mejora de requisitos y buenas prácticas en materia de gestión, desempeño y transparencia para generar la confianza y legitimidad en la ciudadanía</t>
  </si>
  <si>
    <t>Despacho Ministerial</t>
  </si>
  <si>
    <t xml:space="preserve">Adoptar enfoques de políticas públicas de investigación e innovación para resolver grandes desafíos sociales, económicos y ambientales del país.
Fortalecer la gobernanza del SNCTI y sus capacidades a través de las políticas públicas, planes y programas de CTeI.
Gestionar recursos para el SNCTI
Reducir las brechas territoriales, étnicas y de género en CTeI 
</t>
  </si>
  <si>
    <t>(PE1) Orientar el SNCTI mediante el diseño y evaluación de Políticas públicas en CTeI, la gestión de la gobernanza y del marco regulatorio del sector.
(PE4) Fomentar la capacidad de generación de conocimiento científico y tecnológico, el reconocimiento, el fortalecimiento de la infraestructura científica y tecnológica, de los actores del SNCTI y las capacidades de las Instituciones Generadoras de Conocimiento y de las entidades de soporte para aumentar la calidad e impacto del conocimiento en la sociedad.
(PE6) Mejorar la comunicación pública y divulgación de la CTeI, para promover proyectos, estrategias comunicativas, pedagógicas y divulgativa de alto impacto, con el objetivo de incentivar; estimular; promover modelos abiertos y participativos de CTeI.
(PE7) Promover y fortalecer procesos de apropiación social del conocimiento y la innovación social en el territorio.
(PE9) Fortalecer la institucionalidad del ministerio mediante la implementación, sostenimiento, mejora de requisitos y buenas prácticas en materia de gestión, desempeño y transparencia para generar la confianza y legitimidad en la ciudadanía.</t>
  </si>
  <si>
    <t>Fortalecer la gobernanza del SNCTI y sus capacidades a través de las políticas públicas, planes y programas de CTeI
Fortalecer el desempeño institucional del ministerio a través de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</si>
  <si>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</si>
  <si>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Dirección Administrativa y Financiera</t>
  </si>
  <si>
    <t>Fortalecer la gobernanza del SNCTI y sus capacidades a través de las políticas públicas, planes y programas de CTeI
Fortalecer la institucionalidad del ministerio a través de la gestión del talento humano, la calidad y la innovación en la gestión pública</t>
  </si>
  <si>
    <t>(PE9) Fortalecer la institucionalidad del ministerio mediante la implementación, sostenimiento, mejora de requisitos y buenas prácticas en materia de gestión, desempeño y transparencia para generar la confianza y legitimidad en la ciudadanía</t>
  </si>
  <si>
    <t>Oficina de Tecnologías y sistemas de información</t>
  </si>
  <si>
    <t xml:space="preserve">OBSERVACIONES AL SEGUIMIENTO POR PARTE DE LA OAPII
</t>
  </si>
  <si>
    <t>OBSERVACIONES OCI</t>
  </si>
  <si>
    <t>Sin observaciones</t>
  </si>
  <si>
    <r>
      <rPr>
        <b/>
        <sz val="12"/>
        <color theme="1"/>
        <rFont val="Arial Narrow"/>
        <family val="2"/>
      </rPr>
      <t>CÓDIGO:</t>
    </r>
    <r>
      <rPr>
        <sz val="12"/>
        <color theme="1"/>
        <rFont val="Arial Narrow"/>
        <family val="2"/>
      </rPr>
      <t xml:space="preserve"> D101PR01F07</t>
    </r>
  </si>
  <si>
    <r>
      <rPr>
        <b/>
        <sz val="12"/>
        <color theme="1"/>
        <rFont val="Arial Narrow"/>
        <family val="2"/>
      </rPr>
      <t xml:space="preserve">VERSIÓN: </t>
    </r>
    <r>
      <rPr>
        <sz val="12"/>
        <color theme="1"/>
        <rFont val="Arial Narrow"/>
        <family val="2"/>
      </rPr>
      <t>02</t>
    </r>
  </si>
  <si>
    <r>
      <rPr>
        <b/>
        <sz val="12"/>
        <color theme="1"/>
        <rFont val="Arial Narrow"/>
        <family val="2"/>
      </rPr>
      <t>FECHA:</t>
    </r>
    <r>
      <rPr>
        <sz val="12"/>
        <color theme="1"/>
        <rFont val="Arial Narrow"/>
        <family val="2"/>
      </rPr>
      <t xml:space="preserve"> 2023-02-20</t>
    </r>
  </si>
  <si>
    <t xml:space="preserve">OBSERVACIONES AL SEGUIMIENTO
</t>
  </si>
  <si>
    <t>Apropiación Vigente
G= A+B+C-D-E+F</t>
  </si>
  <si>
    <t>CORTE AL 30 DEL MES SEPTIEMBRE DE 2023</t>
  </si>
  <si>
    <r>
      <t>El pro</t>
    </r>
    <r>
      <rPr>
        <sz val="9"/>
        <color theme="1"/>
        <rFont val="Arial Narrow"/>
        <family val="2"/>
      </rPr>
      <t>yecto de Investigación en salud (FIS), tiene comprometido el 99,64% por valor de $67.677 millones  y ejecutado (obligado) el 85,41% por valor de $58.009 , el 100%se complementará en el mes de octubre.
Los principales proyectos que fueron ejecutados en el tercer trimestre se detallan a continuación.
1. Desarrollo de la Vacuna Antirrábica Humana: Actualización Tecnológica.
2. Evaluación de cambios genotipicos y fenotípicos de cándidas albicas.
3. Programa para el desarrollo de vacunas veterinarias de nueva gen.
4. Parvovirosis y seguridad transfusional: un análisis.
5. Caracterización de glicanos terminales y proteómica.
6. Evaluación de cambios genotipicos y fenotipicos de cándida albicans.
7. Diseño de un programa de patología digital enfocado.
8. Estudio de la utilidad de las ciencias ómicas.
9. Programa misiones transformativas para el control integral del cáncer.</t>
    </r>
  </si>
  <si>
    <t xml:space="preserve">Con corte al 30 de septiembre de 2023, tiene comprometido el 98,02% por un valor de $27.444 millones y ejecutado el 12,61% por un valor de $3.531 millones, correspondiente a las siguientes gestiones:
1. La primera semana de septiembre se dio inicio al proyecto de Modernización del sistema nacional de CTeI celebrado entre el Fondo Francisco José de Caldas y el Observatorio Colombiano de Ciencia Tecnología OCYT.
2. Se adelantó adición al convenio con el ICETEX para financiar formación de alto nivel.
3. Recursos por valor de $3.000 millones disponibles para el pago de evaluadores de las diferentes convocatorias del proyecto.
4. Proyecto Mojana, Territorio de Ciencia y Paz: busca construir con las comunidades soluciones de Ciencia,Tecnología e Innovación en tres temas fundamentales, la producción de alimentos, la relación con el agua y la construcción de paz. Inversión $5.000 millones
5. Programa Jóvenes de Ciencia para la Paz: proyectos productivos elegibles que, desde la ciencia, la tecnología e innovación, impulsen soluciones integrales que aporten a la construcción de paz, en los municipios de Tumaco (Cauca), Buenaventura (Valle del Cauca) y Quibdó (Chocó). Inversión $1.500 millones
6. Ecosistema Intercultural: te proyecto busca, a partir de un trabajo de co-creación con las organizaciones comunitarias indígenas y afrocolombianas, intervenir en problemáticas locales, como la baja presencia del componente de Ciencia, Tecnología e Innovación en procesos productivos y emprendimientos. $1.000 millones
7. Para el mes de septiembre de adelanto el cierre de la convocatoria 9372023 - Ecosistemas Interculturales, beneficando a la Universidad Javeriana, ya fue expedido el CDR derivado por valor de 960 millones.
8. Se adicionó a Tecnalia los $650.000.000 para el desarrollo de los talleres regionales de Etica, Bioética e Integridad científica, a partir de los cuales se elaborarán los documentos de lineamientos técnicos.
</t>
  </si>
  <si>
    <t xml:space="preserve">Proyecto con el 100% comprometido en el convenio de aportes 273-2023. a la fecha ha obligado $4.480 millones. alcanzando el 29,87% de ejecución, dicha ejecución corresponde a las gestiones realizadas por la Dirección Técnica y la Dirección de Gestión de Recursos:
1- Alistamiento para potencializar el emprendimiento de base científico tecnológica en el país, a partir de programas que fortalezcan las capacidades en innovación de los jóvenes de educación media, inventores de empresas e instituciones de educación superior, así como el acompañamiento para la constitución legal de la empresa y su puesta en marcha.
2. Aporte de $3000 millones para suscribir convenio especial de cooperación con aliado estratégico para aunar esfuerzos en el marco de la Misión de Soberanía Alimentaria.
3. Seguimiento a las actividades de evaluación a los postulante a las convocatorias de Beneficios Tributarios.
</t>
  </si>
  <si>
    <t>De la apropiación vigente por valor de $8.500 millones y con corte al 30 de septiembre se tienen comprometidos el 100% de los recursos, en el convenio con el FFJC No 259-2023, para la ejecución de actividades de ciencia, tecnología e innovación – CTEI, a la fecha se encuentran obligados $300 millones, con un porcentaje de ejecución de 3,53%, para este trimestre no se avanzó en la ejecución, pero si se avanzó con las siguientes gestiones:
1- Evaluación de propuestas que permite generar un concepto técnico por parte de pares expertos en las temáticas relacionadas con las expediciones científicas, con el fin de seleccionar aquellas que cumplan con los criterios de calidad establecidos.
2- Financiación de propuestas, comprende el desarrollo técnico del proyecto.
3- Se realizarán al cierre de la vigencia 2 Expediciones científicas apoyadas y Registros biológicos publicados en el SiB.
4- Se financiarán 4 proyectos para el desarrollo tecnológico y la innovación.
5- Se realizará un acuerdo con la OCDE para la ejecución de un proyecto en Colombia relacionado con soluciones Basadas en la Naturaleza.</t>
  </si>
  <si>
    <t>Con corte al 30 de septiembre, el proyecto con compromisos por valor de $44.354 millones en convenio con el Fondo Francisco José de Caldas alcanzando el 98,78% de compromisos, a la fecha a obligado $5.412 millones alcanzando un 12,05% de ejecución. Es importante mencionar que este proyecto tuvo adición prsupuestal por valor de $10.500 millones.
Las actividades a través de las cuales se logrará la implementación de instrumentos basados en incentivos económicos dirigidos a apoyar estrategias, programas y proyectos de investigación e innovación, que respondan al direccionamiento estratégico establecido en las hojas de ruta que se diseñen para la implementación de varias misiones emblemáticas establecidas por la Misión Internacional de Sabios. Para el mes de septiembre se viene realizando avance en la gestión administrativa, para poder continuar con las actividades y su ejecución financiera.</t>
  </si>
  <si>
    <t>El proyecto de formación contó con adición presupuestal en el mes de julio por valor de $73.000 millones, quedando con una apropiación de $235,789 millones de los cuales se encuentra comprometido el 100%, correspondiente a las vigencias futuras de Formación por valor de $129.019 millones y $33,770 convenio 266-2023 apoyo a estancias posdoctorales y formación doctoral, de las cuales se han adelantado las convocatorias No. 936, No. 938 y No. 935 las cuales se encuentran en el proceso de cierre. A la fecha de este informe tiene ejecutado $120.800 millones que representan el 51,23% de ejecución frente a su apropiación.
Para el año 2023 se cuenta con una apropiación presupuestal de $19.838.959.940 para desarrollar la Convocatoria de estancias postdoctorales realizadas en el marco de la estrategia de Ecosistemas orientados por Misiones dirigida a la financiación de estancias postdoctorales por un periodo de dos años, para fortalecer las habilidades de Investigación, desarrollo tecnológico e innovación de los profesionales con título de doctorado en entidades de los ecosistemas de:
1) Bioeconomía, ecosistemas naturales y territorios sostenibles
2) Energía sostenible, eficiente y asequible
3) Programa estratégico de Ciencia para la paz y la ciudadanía
Así como para los instrumentos de proyectos de última milla y de innovación transformativa.
Para el Programa Crédito Beca de COLFUTURO: Convocatoria dirigida a profesionales colombianos que quieran estudiar programas a nivel de maestrías y especializaciones medico quirúrgicas en el exterior.
Convocatoria de Formación en Doctorados Nacionales con enfoque territorial, étnico y de género en el marco de la política orientada por Misiones. Convocatoria dirigida a Instituciones de Educación Superior con programas de doctorado activos que cuenten
con Grupos de investigación reconocidos y que vinculen como integrante a un estudiante de doctorado (admitido o cursando) para que realice su formación doctoral y proyecto de grado financiado por Minciencias en el marco de las cuatro Misiones y el Programa Ciencia para la Paz. 
Financiación de estudios en el exterior, se encuentran definidos en los siguientes compromisos:
1-Fulbright 2023-2024: Convocatoria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
2-Vigencias Futuras del Convenio 770-2019: Las cuales incluyen los siguientes compromisos (Convenio derivado 120 2020 Fulbright 2019, Convenio derivado 120-2020 Fulbright 2020, Convenio derivado 151-2018,Convocatoria 860 de 2019, Convenio derivado 204-2021 y Convocatoria 885 de 2020).
3-Vigencias Futuras Convenio 597-2021: Las cuales incluyen los siguientes compromisos (Convenio derivado472-2021 Convocatoria 885 - 2 de 2020 y Convenio derivado 472-2021 Convocatoria 906 de 2021).
4-Fulbright 2022-2023: Convocatoria dirigida a profesionales colombianos que quieran estudiar programas a nivel de doctorado en las mejores universidades de Estados Unidos.
Las evaluaciones cuentan con las siguientes actividades:
a) Sistema de Información: Diseñar e implementar un sistema de información para el seguimiento y trazabilidad de los beneficiarios de FAN, que aporte a la identificación de características y necesidades de formación de alto nivel en el país y las regiones.
b) Documento de Fomento a la Vinculación Doctoral: Diseñar e implementar un plan de acción para incluir el fomento a la vinculación doctoral en los diferentes instrumentos de intervención del SNCTI y del SNCI.</t>
  </si>
  <si>
    <t>Este proyecto cuenta con apropiación de $10.000 millones de los cuales se encuentran comprometidos $9,991 millones en convenio con el FFJC No 235-2023 para fortalecimiento de la comunidad virtual redes de conocimiento y contratación de servicios profesionales, a la fecha se encuentra ejecutado el 36,63% con un valor de $3,663 millones.
Con respecto a la gestión de este proyecto se tienen los siguientes avances: 
1-El programa GLOBE Colombia, Liderado por el Ministerio de Ciencia, Tecnología e Innovación, desarrolló en el municipio de San Andrés de Tumaco (Litoral Pacífico Nariñense)  el taller de formación para docentes en habilidades en formulación de proyectos de investigación escolar, incorporando herramientas del programa GLOBE de NASA, y del programa ONDAS de Minciencias.
2-Convocatoria No 935 de 2023 “Convocatoria Programa Orquídeas, mujeres en la ciencia: Agentes para la Paz”: Publicación Banco Financiables No 2: 22 de septiembre de 2023, financiación de 22 Jóvenes y 22 doctoras. Inversión jóvenes investigdores e innovadoras $180.000.000, inversión doctoras $960.000.000.     
3-Convocatoria  936 “Ecosistemas en Bioeconomía, ecosistemas naturales, territorios sostenibles”.  El 25 de septiembre se publicó el banco preliminar de propuestas elegibles, quedando 38 propuestas elegibles. El Banco Final de propuestas elegibles, será publicado el 13 de octubre de 2023.
4-Convocatoria No 938 “Ecosistemas en Energía Sostenible, Eficiente y Asequible-2023” . El 20 de septiembre se publicó el banco preliminar de propuestas elegibles, quedando 15 propuestas elegibles. El Banco Final de propuestas elegibles, será publicado el 12 de octubre de 2023.
5-En el mes de septiembre se suscribio Convenio Especial de Cooperación con el Ministerio de Educación para " Aunar esfuerzos técnicos, administrativos y financieros para desarrollar estrategias orientadas a promover capacidades en innovación educativa, en la dinamización de vocaciones en CTI mediante el enfoque STEM, en la formación de capital humano de alto nivel y en la generación y apropiación de conocimiento del sector educativo para contribuir en la consolidación de la política de educación de calidad". Se Implementará una ruta estratégica para dinamizar las vocaciones de CTeI en niños, niñas, adolescentes y jóvenes incluyendo acciones de armonización con las entidades territoriales, los planes de desarrollo locales y la gestión de los recursos asociados en los 33 CODECTI del país. Para ello, se contempla la vinculación de los enlaces territoriales de CTeI; para consolidar la presencia y oferta ministeriales a nivel territorial promoviendo una agenda pública alrededor de la CTeI. 
6-En el marco del proyecto especial Colombia robótica se destinaron recursos para la realización del primer campamento STEAM en en Tumaco.  En articulación la Dirección de Vocaciones y Formación y la Dirección de Capacidades y Apropiación Social del Conocimiento, han creado la estrategia Ondas Colombia Robótica, la cual busca fomentar el interés por la investigación en niños, niñas, adolescentes y jóvenes a través del uso de herramientas de la programación, ciencias computacionales y/o la robótica, que les permita involucrarse activamente en la 4ta y 5ta revolución industrial y ampliar sus posibilidades para la consolidación de proyectos de investigación y desarrollo tecnológico. En esta ocasión el campamento en Tumaco que se desarrollará del 9 al 12 de octubre y beneficirá a 200 NNA, 60 jovenes y 60 docentes de los municipios de Tumaco y Barbacoas.
7-Con el propósito de divulgar los resultados de las investigaciones realizadas por los niños, niñas y adolescentes y llevar a cabo el cuarto nivel del circuito para la divulgación del programa Ondas, se ejecutó el Encuentro Regional Caribe "Vocaciones científicas para la vida" 2023, el cual se realizó en la ciudad de Cartagena de Indias, los días 28, 29 y 30 del mes de agosto del presente año. En este encuentro participaron 50 niños, niñas, adolescentes Ondas, entre 6 y 18 años de edad, acompañados de 25 maestros coinvestigadores Ondas de los departamentos de Atlántico, Bolívar, La Guajira y el Archipiélago de San Andrés, Providencia y Santa Catalina.</t>
  </si>
  <si>
    <t>Proyecto con apropiación de $6.000 millones, a la fecha tiene comprometido el 100% de los recursos en el convenio con el FFJC No 316-2023, y una ejecución del 35,08% en obligaciones.
En cuanto a la gestión para el tercer trimestre se encuentra:
1-Otrosí al CT-720-2019 con la Asociación Colombiana para el Avance de la Ciencia y actualmente se está ejecutando la Estrategia de comunicación integral para la socialización y el posicionamiento del enfoque de Apropiación Social del Conocimiento.
2-Gestiones para la suscripción del contrato para la construcción de las herramientas de Apropiación Social.
3-Legalización del convenio con UNIMINUTO, para la realización del Diplomado en Apropiación Social del Conocimiento.
4-Diseño del instrumento de apropiación social del conocimiento para Mipymes.
5-Contratación para el proceso de posicionamiento e implementación de la Política Nacional de Apropiación Social del Conocimiento, particularmente en el diseño, pilotaje, medición y evaluación de instrumentos de ASC para el sector empresarial.
6-Financiación de 12 experiencias de comunidades ganadoras del concurso a ciencia cierta 2022.
7-Diseño de instrumento para adelantar convocatorias de jóvenes para la paz y jóvenes en ciencia para la paz.
8-Elaboración de base de datos actualizada de divulgadores científicos con lugar de incidencia en Colombia, contratación de proyectos audiovisuales y digitales multiformato.
9-Diálogo de saberes segunda temporada.
10-Ejecución del contrato con metabiblioteca, que tiene por objeto fortalecer los componentes de acceso a publicaciones y datos de investigación abiertos, en el marco de la política nacional de ciencia abierta.</t>
  </si>
  <si>
    <t>Proyecto con $3.946,5 millones comprometidos que equivale al 98,66% en un convenio con el FFJC No 322-2023 y en obligaciones por valor de $728 millones, equivalente al 18,20% de de ejecución,  pago parcial al convenio 322-2023. para aunar esfuerzos técnicos, financieros y administrativos para la ejecución de actividades de ciencia, tecnología e innovación.
1-Durante el mes de septiembre se realizó la movilidad de Sharon Eliana Villamil Silva, al curso “Microbiología Sintética 2.0: Creando Sistemas Biológicos. El curso se realizó en el Instituto de Investigaciones Biológicas
Clemente Estable), Departamento de Bioquímica y Genómica Microbianas. MEC Av. Italia 3318, Montevideo, Uruguay; entre el 10 y el 23 de septiembre / 2023.
2-Convocatoria N° 1048 Invitación postulaciones abiertas para participar en cursos latinoamericanos de Biotecnología – CABBIO, una vez publicada la Lista de Beneficiarios se publicará el Banco Definitivo de Elegibles en la primera semana del mes de octubre.  
3-A la fecha se mantienen publicadas las Convocatorias del “Programa Para Mujeres en la Ciencia - L´ORÉAL” y Centro Latinoamericano de Biotecnología - CABBIO, esta última para la Invitación a presentar proyectos para la realización de dos cursos teórico-prácticos de formación en biotecnología.
4-En el mes de Septiembre se llevó a cabo el III Encuentro de la Mesa Intersectorial del Diplomacia Científica. Esta mesa está conformada por diferentes actores del Sistema Nacional de Ciencia y tecnología (SNCT) con el objetivo de construir conjuntamente una propuesta borrador del documento de formalización de la Mesa Intersectorial de Diplomacia Científica.</t>
  </si>
  <si>
    <t>Proyecto con $4,439 millones comprometidos representado en contrato de prestación de servicios y convenio con el FFJC No 321-2023 para el fortalecimiento a procesos de capacidades regionales, con una ejecución a la fecha de $935,77 millones representados en 18,72%. La ejecución de este proyecto corrresponde a la prestación de servicios profesionales  para brindar apoyo, acompañamiento y soporte a los procesos de fortalecimiento y desarrollo de capacidades regionales, Prestación de servicios profesionales especializados, con el fin de brindar apoyo y acompañar el análisis de tipo cuantitativo, macro y microeconómico, análisis del sector y del mercado.</t>
  </si>
  <si>
    <t>Los recursos de inversión asignados en el proyecto de Administración Sistema Nacional de Ciencia y Tecnología Nacional en la vigencia fiscal de 2023 ascendieron a $21.500 millones, el pasado 25 de julio de 2023 el Ministerio de Hacienda y Crédito Público expidió decreto por el cual se liquida la Ley 2299 del 10 de julio de 2023 que adiciona y efectúa unas modificaciones al Presupuesto General de la Nación de la vigencia fiscal 2023, adicionándole al Ministerio de Ciencia, Tecnología e Innovación $85.000 millones, de los cuales $1,500 millones fueron asignados al proyecto de Administración del sistema, los cuales se orientaron a apoyar labores vitales para el cumplimiento de las actividades de la Secretaría Técnica de SNCT, tales como: servicios profesionales de las áreas misionales, asistencia a eventos, elaborar Políticas de Innovación para a Transformación, evaluar las iniciativas de política para afrontar los grandes retos nacionales y divulgar el avance en el desarrollo y resultado parciales de los eventos gestionados. A 30 de septiembre de 2023, se logró una ejecución (obligaciones) del 40,48% que corresponden a $9,309,79 millones; los compromisos presupuestales ascendieron a la suma de $17,265,57 millones que corresponden al 75,07% del presupuesto asignado al proyecto en la vigencia.</t>
  </si>
  <si>
    <t xml:space="preserve">La oficina de sistemas tiene comprometido $2,863 millones con un porcentaje de avance del 30,14% y una ejecucuón del 15,40%en obligaciones, a la fecha se han adelantado las siguientes actividades:
1- OC 92694 en ejecución, que tiene como finalidad la implementación del Sistema de Gestión de Documentos Electrónicos de Archivo – SGDEA y del módulo de Peticiones, Quejas, Reclamos, Denuncias y Sugerencias – PQRDS. 
2- Licenciamiento Red Hat, con soporte, actualizaciones y registro para máquinas virtuales Linux renovado. Registro ante LACNIC para direccionamiento público IPv4 e IPv6 renovado. 
3-Licencias de la plataforma de comunicación y colaboración Google Workspace renovadas.
4-Licenciamiento Microsoft y servicios especializados renovado, y adquisición de nuevo licenciamiento para apoyar la gestión del Ministerio.
5-Soporte, garantía y mantenimiento para la solución de bases de datos y herramientas de capa media Oracle renovados.
6-Licencias de Smartkey, licencias de diferentes herramientas de apoyo para la Oficina de Comunicaciones del Ministerio, licenciamiento, soporte y actualizaciones de las herramientas AD Manager y AD Selfservice adquiridas,y renovadas, licenciamiento Microsoft Windows Server CAL Assurance renovado. </t>
  </si>
  <si>
    <t>SEGUIMIENTO PLAN ANUAL DE INVERSIÓN 2023
OFICINA DE CONTROL INTERNO
Corte a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</si>
</sst>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 #,##0.00_-;\-&quot;$&quot;\ * #,##0.00_-;_-&quot;$&quot;\ * &quot;-&quot;??_-;_-@_-"/>
    <numFmt numFmtId="165" formatCode="_-* #,##0.00\ &quot;€&quot;_-;\-* #,##0.00\ &quot;€&quot;_-;_-* &quot;-&quot;??\ &quot;€&quot;_-;_-@_-"/>
    <numFmt numFmtId="166" formatCode="_-&quot;$&quot;* #,##0_-;\-&quot;$&quot;* #,##0_-;_-&quot;$&quot;* &quot;-&quot;??_-;_-@_-"/>
    <numFmt numFmtId="167" formatCode="_-[$$-240A]\ * #,##0_-;\-[$$-240A]\ * #,##0_-;_-[$$-240A]\ * &quot;-&quot;_-;_-@_-"/>
    <numFmt numFmtId="168" formatCode="_-&quot;$&quot;* #,##0_-;\-&quot;$&quot;* #,##0_-;_-&quot;$&quot;* &quot;-&quot;??_-;_-@"/>
    <numFmt numFmtId="169" formatCode="_-* #,##0_-;\-* #,##0_-;_-* &quot;-&quot;_-;_-@"/>
    <numFmt numFmtId="170" formatCode="_-[$$-240A]\ * #,##0_-;\-[$$-240A]\ * #,##0_-;_-[$$-240A]\ * &quot;-&quot;_-;_-@"/>
    <numFmt numFmtId="171" formatCode="_-&quot;$&quot;\ * #,##0.00_-;\-&quot;$&quot;\ * #,##0.00_-;_-&quot;$&quot;\ * &quot;-&quot;??_-;_-@"/>
  </numFmts>
  <fonts count="32" x14ac:knownFonts="1">
    <font>
      <sz val="11"/>
      <color theme="1"/>
      <name val="Calibri"/>
      <family val="2"/>
      <scheme val="minor"/>
    </font>
    <font>
      <sz val="12"/>
      <color theme="1"/>
      <name val="Arial"/>
      <family val="2"/>
    </font>
    <font>
      <b/>
      <sz val="12"/>
      <name val="Arial"/>
      <family val="2"/>
    </font>
    <font>
      <sz val="12"/>
      <name val="Arial"/>
      <family val="2"/>
    </font>
    <font>
      <b/>
      <sz val="18"/>
      <color theme="0"/>
      <name val="Arial"/>
      <family val="2"/>
    </font>
    <font>
      <b/>
      <sz val="12"/>
      <color theme="0"/>
      <name val="Arial"/>
      <family val="2"/>
    </font>
    <font>
      <b/>
      <sz val="9"/>
      <name val="Arial"/>
      <family val="2"/>
    </font>
    <font>
      <b/>
      <sz val="12"/>
      <color theme="1"/>
      <name val="Arial"/>
      <family val="2"/>
    </font>
    <font>
      <b/>
      <sz val="16"/>
      <color theme="1"/>
      <name val="Arial"/>
      <family val="2"/>
    </font>
    <font>
      <b/>
      <sz val="9"/>
      <color indexed="81"/>
      <name val="Tahoma"/>
      <family val="2"/>
    </font>
    <font>
      <sz val="9"/>
      <color indexed="81"/>
      <name val="Tahoma"/>
      <family val="2"/>
    </font>
    <font>
      <sz val="12"/>
      <color theme="1"/>
      <name val="Arial Narrow"/>
      <family val="2"/>
    </font>
    <font>
      <b/>
      <sz val="16"/>
      <color theme="1"/>
      <name val="Arial Narrow"/>
      <family val="2"/>
    </font>
    <font>
      <b/>
      <sz val="12"/>
      <color theme="1"/>
      <name val="Arial Narrow"/>
      <family val="2"/>
    </font>
    <font>
      <b/>
      <sz val="12"/>
      <name val="Arial Narrow"/>
      <family val="2"/>
    </font>
    <font>
      <b/>
      <sz val="9"/>
      <name val="Arial Narrow"/>
      <family val="2"/>
    </font>
    <font>
      <b/>
      <sz val="11"/>
      <color theme="1"/>
      <name val="Arial Narrow"/>
      <family val="2"/>
    </font>
    <font>
      <b/>
      <sz val="11"/>
      <name val="Arial Narrow"/>
      <family val="2"/>
    </font>
    <font>
      <sz val="11"/>
      <color theme="1"/>
      <name val="Calibri"/>
      <family val="2"/>
      <scheme val="minor"/>
    </font>
    <font>
      <sz val="11"/>
      <color theme="1"/>
      <name val="Arial Narrow"/>
      <family val="2"/>
    </font>
    <font>
      <sz val="9"/>
      <name val="Arial Narrow"/>
      <family val="2"/>
    </font>
    <font>
      <b/>
      <sz val="9"/>
      <color theme="1"/>
      <name val="Arial Narrow"/>
      <family val="2"/>
    </font>
    <font>
      <u/>
      <sz val="11"/>
      <color theme="10"/>
      <name val="Calibri"/>
      <family val="2"/>
      <scheme val="minor"/>
    </font>
    <font>
      <sz val="11"/>
      <name val="Arial Narrow"/>
      <family val="2"/>
    </font>
    <font>
      <sz val="9"/>
      <color theme="1"/>
      <name val="Arial Narrow"/>
      <family val="2"/>
    </font>
    <font>
      <sz val="9"/>
      <color rgb="FF000000"/>
      <name val="Arial Narrow"/>
      <family val="2"/>
    </font>
    <font>
      <b/>
      <sz val="14"/>
      <color theme="1"/>
      <name val="Arial Narrow"/>
      <family val="2"/>
    </font>
    <font>
      <sz val="14"/>
      <color theme="1"/>
      <name val="Arial Narrow"/>
      <family val="2"/>
    </font>
    <font>
      <sz val="11"/>
      <name val="Calibri"/>
      <family val="2"/>
    </font>
    <font>
      <b/>
      <sz val="18"/>
      <color theme="1"/>
      <name val="Arial Narrow"/>
      <family val="2"/>
    </font>
    <font>
      <sz val="9"/>
      <name val="Calibri"/>
      <family val="2"/>
    </font>
    <font>
      <sz val="10"/>
      <color theme="1"/>
      <name val="Arial Narrow"/>
      <family val="2"/>
    </font>
  </fonts>
  <fills count="1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bgColor indexed="64"/>
      </patternFill>
    </fill>
    <fill>
      <patternFill patternType="solid">
        <fgColor rgb="FFE6EFFD"/>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theme="0"/>
      </patternFill>
    </fill>
    <fill>
      <patternFill patternType="solid">
        <fgColor rgb="FFBFBFBF"/>
        <bgColor rgb="FFBFBFBF"/>
      </patternFill>
    </fill>
    <fill>
      <patternFill patternType="solid">
        <fgColor rgb="FFE6EFFD"/>
        <bgColor rgb="FFE6EFFD"/>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right style="hair">
        <color theme="1" tint="0.499984740745262"/>
      </right>
      <top/>
      <bottom style="hair">
        <color theme="1" tint="0.499984740745262"/>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bottom/>
      <diagonal/>
    </border>
    <border>
      <left style="hair">
        <color auto="1"/>
      </left>
      <right/>
      <top style="hair">
        <color auto="1"/>
      </top>
      <bottom style="hair">
        <color auto="1"/>
      </bottom>
      <diagonal/>
    </border>
    <border>
      <left style="hair">
        <color auto="1"/>
      </left>
      <right style="hair">
        <color auto="1"/>
      </right>
      <top style="hair">
        <color theme="1" tint="0.499984740745262"/>
      </top>
      <bottom/>
      <diagonal/>
    </border>
    <border>
      <left style="hair">
        <color auto="1"/>
      </left>
      <right style="hair">
        <color auto="1"/>
      </right>
      <top/>
      <bottom style="hair">
        <color theme="1" tint="0.499984740745262"/>
      </bottom>
      <diagonal/>
    </border>
    <border>
      <left style="hair">
        <color theme="1" tint="0.499984740745262"/>
      </left>
      <right style="hair">
        <color auto="1"/>
      </right>
      <top style="hair">
        <color theme="1" tint="0.499984740745262"/>
      </top>
      <bottom/>
      <diagonal/>
    </border>
    <border>
      <left style="hair">
        <color theme="1" tint="0.499984740745262"/>
      </left>
      <right style="hair">
        <color auto="1"/>
      </right>
      <top/>
      <bottom/>
      <diagonal/>
    </border>
    <border>
      <left style="hair">
        <color theme="1" tint="0.499984740745262"/>
      </left>
      <right style="hair">
        <color auto="1"/>
      </right>
      <top/>
      <bottom style="hair">
        <color theme="1" tint="0.499984740745262"/>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style="hair">
        <color rgb="FF7F7F7F"/>
      </right>
      <top/>
      <bottom style="hair">
        <color rgb="FF7F7F7F"/>
      </bottom>
      <diagonal/>
    </border>
    <border>
      <left/>
      <right style="hair">
        <color rgb="FF7F7F7F"/>
      </right>
      <top style="hair">
        <color rgb="FF7F7F7F"/>
      </top>
      <bottom/>
      <diagonal/>
    </border>
    <border>
      <left/>
      <right style="hair">
        <color rgb="FF7F7F7F"/>
      </right>
      <top/>
      <bottom/>
      <diagonal/>
    </border>
    <border>
      <left/>
      <right style="hair">
        <color rgb="FF7F7F7F"/>
      </right>
      <top/>
      <bottom style="hair">
        <color rgb="FF7F7F7F"/>
      </bottom>
      <diagonal/>
    </border>
  </borders>
  <cellStyleXfs count="7">
    <xf numFmtId="0" fontId="0" fillId="0" borderId="0"/>
    <xf numFmtId="41"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43" fontId="18" fillId="0" borderId="0" applyFont="0" applyFill="0" applyBorder="0" applyAlignment="0" applyProtection="0"/>
    <xf numFmtId="164" fontId="18" fillId="0" borderId="0" applyFont="0" applyFill="0" applyBorder="0" applyAlignment="0" applyProtection="0"/>
  </cellStyleXfs>
  <cellXfs count="224">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6" fillId="5" borderId="4" xfId="0" applyFont="1" applyFill="1" applyBorder="1" applyAlignment="1" applyProtection="1">
      <alignment horizontal="center" vertical="center" wrapText="1"/>
      <protection locked="0"/>
    </xf>
    <xf numFmtId="166" fontId="6" fillId="5" borderId="4"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2" borderId="0" xfId="0" applyFont="1" applyFill="1" applyAlignment="1">
      <alignment horizontal="center" vertical="center"/>
    </xf>
    <xf numFmtId="0" fontId="16" fillId="0" borderId="0" xfId="0" applyFont="1" applyAlignment="1">
      <alignment horizontal="left"/>
    </xf>
    <xf numFmtId="0" fontId="13" fillId="0" borderId="5" xfId="0" applyFont="1" applyBorder="1" applyAlignment="1">
      <alignment horizontal="center" vertical="center" wrapText="1"/>
    </xf>
    <xf numFmtId="0" fontId="19"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horizontal="justify" vertical="center" wrapText="1"/>
    </xf>
    <xf numFmtId="166" fontId="20" fillId="0" borderId="6" xfId="0" applyNumberFormat="1" applyFont="1" applyBorder="1" applyAlignment="1">
      <alignment vertical="center" wrapText="1"/>
    </xf>
    <xf numFmtId="0" fontId="20" fillId="0" borderId="6" xfId="0" applyFont="1" applyBorder="1" applyAlignment="1">
      <alignment horizontal="left" vertical="center" wrapText="1"/>
    </xf>
    <xf numFmtId="166" fontId="20" fillId="0" borderId="6" xfId="0" applyNumberFormat="1" applyFont="1" applyBorder="1" applyAlignment="1">
      <alignment horizontal="center" vertical="center" wrapText="1"/>
    </xf>
    <xf numFmtId="0" fontId="21" fillId="8" borderId="6" xfId="0" applyFont="1" applyFill="1" applyBorder="1" applyAlignment="1" applyProtection="1">
      <alignment horizontal="center" vertical="center" wrapText="1"/>
      <protection locked="0"/>
    </xf>
    <xf numFmtId="0" fontId="21" fillId="8" borderId="6" xfId="0" applyFont="1" applyFill="1" applyBorder="1" applyAlignment="1">
      <alignment horizontal="justify" vertical="center" wrapText="1"/>
    </xf>
    <xf numFmtId="0" fontId="21" fillId="8" borderId="6" xfId="0" applyFont="1" applyFill="1" applyBorder="1" applyAlignment="1" applyProtection="1">
      <alignment horizontal="left" vertical="center" wrapText="1"/>
      <protection locked="0"/>
    </xf>
    <xf numFmtId="166" fontId="15" fillId="8" borderId="6" xfId="0" applyNumberFormat="1" applyFont="1" applyFill="1" applyBorder="1" applyAlignment="1">
      <alignment vertical="center" wrapText="1"/>
    </xf>
    <xf numFmtId="166" fontId="15" fillId="8" borderId="6" xfId="0" applyNumberFormat="1"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Border="1" applyAlignment="1">
      <alignment horizontal="justify" vertical="center" wrapText="1"/>
    </xf>
    <xf numFmtId="0" fontId="24" fillId="0" borderId="7" xfId="0" applyFont="1" applyBorder="1" applyAlignment="1" applyProtection="1">
      <alignment horizontal="left" vertical="center" wrapText="1"/>
      <protection locked="0"/>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41" fontId="20" fillId="0" borderId="7" xfId="1" applyFont="1" applyFill="1" applyBorder="1" applyAlignment="1" applyProtection="1">
      <alignment vertical="center" wrapText="1"/>
      <protection locked="0"/>
    </xf>
    <xf numFmtId="41" fontId="20" fillId="0" borderId="6" xfId="1" applyFont="1" applyFill="1" applyBorder="1" applyAlignment="1">
      <alignment horizontal="left" vertical="center" wrapText="1"/>
    </xf>
    <xf numFmtId="41" fontId="20" fillId="0" borderId="9" xfId="1" applyFont="1" applyFill="1" applyBorder="1" applyAlignment="1" applyProtection="1">
      <alignment vertical="center" wrapText="1"/>
      <protection locked="0"/>
    </xf>
    <xf numFmtId="0" fontId="24" fillId="0" borderId="6" xfId="0" applyFont="1" applyBorder="1" applyAlignment="1">
      <alignment horizontal="center" vertical="center" wrapText="1"/>
    </xf>
    <xf numFmtId="9" fontId="24" fillId="0" borderId="6" xfId="0" applyNumberFormat="1" applyFont="1" applyBorder="1" applyAlignment="1">
      <alignment horizontal="center" vertical="center" wrapText="1"/>
    </xf>
    <xf numFmtId="0" fontId="20" fillId="0" borderId="7" xfId="0" applyFont="1" applyBorder="1" applyAlignment="1">
      <alignment vertical="center" wrapText="1"/>
    </xf>
    <xf numFmtId="0" fontId="20" fillId="0" borderId="8" xfId="0" applyFont="1" applyBorder="1" applyAlignment="1">
      <alignment horizontal="left" vertical="center" wrapText="1"/>
    </xf>
    <xf numFmtId="166" fontId="20" fillId="0" borderId="6" xfId="0" applyNumberFormat="1" applyFont="1" applyBorder="1" applyAlignment="1">
      <alignment horizontal="left" vertical="center" wrapText="1"/>
    </xf>
    <xf numFmtId="166" fontId="20" fillId="0" borderId="6" xfId="0" applyNumberFormat="1" applyFont="1" applyBorder="1" applyAlignment="1">
      <alignment horizontal="left" vertical="top" wrapText="1"/>
    </xf>
    <xf numFmtId="0" fontId="20" fillId="0" borderId="6" xfId="0" applyFont="1" applyBorder="1" applyAlignment="1">
      <alignment vertical="center" wrapText="1"/>
    </xf>
    <xf numFmtId="41" fontId="24" fillId="0" borderId="0" xfId="0" applyNumberFormat="1" applyFont="1"/>
    <xf numFmtId="49" fontId="20" fillId="0" borderId="6" xfId="1" applyNumberFormat="1" applyFont="1" applyFill="1" applyBorder="1" applyAlignment="1">
      <alignment horizontal="center" vertical="center" wrapText="1"/>
    </xf>
    <xf numFmtId="49" fontId="20" fillId="0" borderId="6" xfId="1" applyNumberFormat="1" applyFont="1" applyFill="1" applyBorder="1" applyAlignment="1">
      <alignment horizontal="left" vertical="center" wrapText="1"/>
    </xf>
    <xf numFmtId="41" fontId="24" fillId="0" borderId="6" xfId="1" applyFont="1" applyFill="1" applyBorder="1" applyAlignment="1">
      <alignment horizontal="left" vertical="center" wrapText="1"/>
    </xf>
    <xf numFmtId="0" fontId="24" fillId="0" borderId="6" xfId="0" applyFont="1" applyBorder="1" applyAlignment="1">
      <alignment horizontal="left" vertical="center" wrapText="1"/>
    </xf>
    <xf numFmtId="0" fontId="24" fillId="0" borderId="6" xfId="0" applyFont="1" applyBorder="1" applyAlignment="1" applyProtection="1">
      <alignment horizontal="left" vertical="center" wrapText="1"/>
      <protection locked="0"/>
    </xf>
    <xf numFmtId="0" fontId="25" fillId="0" borderId="6" xfId="0" applyFont="1" applyBorder="1" applyAlignment="1">
      <alignment horizontal="left" vertical="center" wrapText="1"/>
    </xf>
    <xf numFmtId="165" fontId="20" fillId="0" borderId="6" xfId="2" applyFont="1" applyFill="1" applyBorder="1" applyAlignment="1">
      <alignment horizontal="left" vertical="center" wrapText="1"/>
    </xf>
    <xf numFmtId="0" fontId="21" fillId="8" borderId="6" xfId="0" applyFont="1" applyFill="1" applyBorder="1" applyAlignment="1" applyProtection="1">
      <alignment horizontal="justify" vertical="center" wrapText="1"/>
      <protection locked="0"/>
    </xf>
    <xf numFmtId="0" fontId="26" fillId="8" borderId="6" xfId="0" applyFont="1" applyFill="1" applyBorder="1" applyAlignment="1">
      <alignment horizontal="center" vertical="center" wrapText="1"/>
    </xf>
    <xf numFmtId="0" fontId="16" fillId="8" borderId="6" xfId="0" applyFont="1" applyFill="1" applyBorder="1" applyAlignment="1">
      <alignment vertical="center" wrapText="1"/>
    </xf>
    <xf numFmtId="0" fontId="27" fillId="8" borderId="6" xfId="0" applyFont="1" applyFill="1" applyBorder="1" applyAlignment="1">
      <alignment horizontal="center" vertical="center" wrapText="1"/>
    </xf>
    <xf numFmtId="0" fontId="24" fillId="8" borderId="6" xfId="0" applyFont="1" applyFill="1" applyBorder="1" applyAlignment="1">
      <alignment vertical="center" wrapText="1"/>
    </xf>
    <xf numFmtId="0" fontId="11" fillId="2" borderId="13" xfId="0" applyFont="1" applyFill="1" applyBorder="1" applyAlignment="1">
      <alignment horizontal="center" vertical="center"/>
    </xf>
    <xf numFmtId="43" fontId="11" fillId="2" borderId="0" xfId="5" applyFont="1" applyFill="1" applyAlignment="1">
      <alignment horizontal="center" vertical="center"/>
    </xf>
    <xf numFmtId="166" fontId="11" fillId="2" borderId="0" xfId="0" applyNumberFormat="1" applyFont="1" applyFill="1" applyAlignment="1">
      <alignment horizontal="center" vertical="center"/>
    </xf>
    <xf numFmtId="10" fontId="15" fillId="8" borderId="6" xfId="3" applyNumberFormat="1" applyFont="1" applyFill="1" applyBorder="1" applyAlignment="1">
      <alignment horizontal="center" vertical="center" wrapText="1"/>
    </xf>
    <xf numFmtId="10" fontId="24" fillId="2" borderId="5" xfId="3" applyNumberFormat="1" applyFont="1" applyFill="1" applyBorder="1" applyAlignment="1">
      <alignment horizontal="center" vertical="center"/>
    </xf>
    <xf numFmtId="10" fontId="21" fillId="8" borderId="5" xfId="3" applyNumberFormat="1" applyFont="1" applyFill="1" applyBorder="1" applyAlignment="1">
      <alignment horizontal="center" vertical="center"/>
    </xf>
    <xf numFmtId="0" fontId="11" fillId="2" borderId="5" xfId="0" applyFont="1" applyFill="1" applyBorder="1" applyAlignment="1">
      <alignment horizontal="left" vertical="center" wrapText="1"/>
    </xf>
    <xf numFmtId="166" fontId="15" fillId="8" borderId="5" xfId="0" applyNumberFormat="1" applyFont="1" applyFill="1" applyBorder="1" applyAlignment="1">
      <alignment vertical="center" wrapText="1"/>
    </xf>
    <xf numFmtId="0" fontId="16" fillId="8" borderId="5" xfId="0" applyFont="1" applyFill="1" applyBorder="1" applyAlignment="1">
      <alignment vertical="center" wrapText="1"/>
    </xf>
    <xf numFmtId="0" fontId="24" fillId="8" borderId="5" xfId="0" applyFont="1" applyFill="1" applyBorder="1" applyAlignment="1">
      <alignment vertical="center" wrapText="1"/>
    </xf>
    <xf numFmtId="10" fontId="15" fillId="11" borderId="6" xfId="3"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3" fillId="0" borderId="5" xfId="0" applyFont="1" applyBorder="1" applyAlignment="1">
      <alignment horizontal="center" vertical="center" wrapText="1"/>
    </xf>
    <xf numFmtId="0" fontId="14" fillId="7" borderId="5" xfId="0" applyFont="1" applyFill="1" applyBorder="1" applyAlignment="1">
      <alignment horizontal="center" vertical="center" wrapText="1"/>
    </xf>
    <xf numFmtId="0" fontId="23" fillId="0" borderId="7" xfId="4" applyFont="1" applyBorder="1" applyAlignment="1">
      <alignment horizontal="center" vertical="center" wrapText="1"/>
    </xf>
    <xf numFmtId="0" fontId="23" fillId="0" borderId="8" xfId="4" applyFont="1" applyBorder="1" applyAlignment="1">
      <alignment horizontal="center" vertical="center" wrapText="1"/>
    </xf>
    <xf numFmtId="0" fontId="23" fillId="0" borderId="9" xfId="4" applyFont="1" applyBorder="1" applyAlignment="1">
      <alignment horizontal="center" vertical="center" wrapText="1"/>
    </xf>
    <xf numFmtId="0" fontId="20" fillId="0" borderId="6" xfId="0" applyFont="1" applyBorder="1" applyAlignment="1">
      <alignment horizontal="center" vertical="center" wrapText="1"/>
    </xf>
    <xf numFmtId="41" fontId="20" fillId="0" borderId="7" xfId="1" applyFont="1" applyFill="1" applyBorder="1" applyAlignment="1" applyProtection="1">
      <alignment horizontal="center" vertical="center" wrapText="1"/>
      <protection locked="0"/>
    </xf>
    <xf numFmtId="41" fontId="20" fillId="0" borderId="9" xfId="1" applyFont="1" applyFill="1" applyBorder="1" applyAlignment="1" applyProtection="1">
      <alignment horizontal="center" vertical="center" wrapText="1"/>
      <protection locked="0"/>
    </xf>
    <xf numFmtId="41" fontId="20" fillId="0" borderId="7" xfId="1" applyFont="1" applyFill="1" applyBorder="1" applyAlignment="1">
      <alignment horizontal="left" vertical="center" wrapText="1"/>
    </xf>
    <xf numFmtId="41" fontId="20" fillId="0" borderId="9" xfId="1" applyFont="1" applyFill="1" applyBorder="1" applyAlignment="1">
      <alignment horizontal="left"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41" fontId="20" fillId="0" borderId="8" xfId="1" applyFont="1" applyFill="1" applyBorder="1" applyAlignment="1" applyProtection="1">
      <alignment horizontal="center" vertical="center" wrapText="1"/>
      <protection locked="0"/>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center" vertical="center" wrapText="1"/>
    </xf>
    <xf numFmtId="41" fontId="20" fillId="0" borderId="8" xfId="1" applyFont="1" applyFill="1" applyBorder="1" applyAlignment="1">
      <alignment horizontal="left" vertical="center" wrapText="1"/>
    </xf>
    <xf numFmtId="10" fontId="24" fillId="2" borderId="14" xfId="3" applyNumberFormat="1" applyFont="1" applyFill="1" applyBorder="1" applyAlignment="1">
      <alignment horizontal="center" vertical="center"/>
    </xf>
    <xf numFmtId="10" fontId="24" fillId="2" borderId="15" xfId="3" applyNumberFormat="1" applyFont="1" applyFill="1" applyBorder="1" applyAlignment="1">
      <alignment horizontal="center" vertical="center"/>
    </xf>
    <xf numFmtId="166" fontId="20" fillId="0" borderId="7" xfId="0" applyNumberFormat="1" applyFont="1" applyBorder="1" applyAlignment="1">
      <alignment horizontal="center" vertical="center" wrapText="1"/>
    </xf>
    <xf numFmtId="166" fontId="20" fillId="0" borderId="9" xfId="0" applyNumberFormat="1" applyFont="1" applyBorder="1" applyAlignment="1">
      <alignment horizontal="center" vertical="center" wrapText="1"/>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0" xfId="0" applyFont="1" applyAlignment="1">
      <alignment horizontal="center" vertical="center" wrapText="1"/>
    </xf>
    <xf numFmtId="0" fontId="20" fillId="0" borderId="9" xfId="0" applyFont="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6" xfId="0" applyFont="1" applyBorder="1" applyAlignment="1">
      <alignment horizontal="center" wrapText="1"/>
    </xf>
    <xf numFmtId="0" fontId="24" fillId="0" borderId="6" xfId="0" applyFont="1" applyBorder="1" applyAlignment="1">
      <alignment horizontal="center"/>
    </xf>
    <xf numFmtId="0" fontId="24" fillId="0" borderId="6" xfId="0" applyFont="1" applyBorder="1" applyAlignment="1">
      <alignment horizontal="center" vertical="center" wrapText="1"/>
    </xf>
    <xf numFmtId="9" fontId="20" fillId="0" borderId="7" xfId="0" applyNumberFormat="1" applyFont="1" applyBorder="1" applyAlignment="1">
      <alignment horizontal="center" vertical="center" wrapText="1"/>
    </xf>
    <xf numFmtId="9" fontId="20" fillId="0" borderId="8"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1" fillId="2" borderId="0" xfId="0" applyFont="1" applyFill="1" applyAlignment="1">
      <alignment horizontal="center" vertical="center"/>
    </xf>
    <xf numFmtId="0" fontId="16" fillId="9" borderId="5"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7" xfId="0" applyFont="1" applyFill="1" applyBorder="1" applyAlignment="1">
      <alignment horizontal="center" vertical="center"/>
    </xf>
    <xf numFmtId="0" fontId="14" fillId="9"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3" fillId="0" borderId="0" xfId="0" applyFont="1" applyAlignment="1">
      <alignment horizontal="left" wrapText="1"/>
    </xf>
    <xf numFmtId="0" fontId="13" fillId="9" borderId="5" xfId="0" applyFont="1" applyFill="1" applyBorder="1" applyAlignment="1">
      <alignment horizontal="center" vertical="center"/>
    </xf>
    <xf numFmtId="166" fontId="20" fillId="0" borderId="18" xfId="0" applyNumberFormat="1" applyFont="1" applyBorder="1" applyAlignment="1">
      <alignment horizontal="center" vertical="center" wrapText="1"/>
    </xf>
    <xf numFmtId="166" fontId="20" fillId="0" borderId="19" xfId="0" applyNumberFormat="1" applyFont="1" applyBorder="1" applyAlignment="1">
      <alignment horizontal="center" vertical="center" wrapText="1"/>
    </xf>
    <xf numFmtId="0" fontId="14" fillId="10"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6" xfId="0" applyFont="1" applyFill="1" applyBorder="1" applyAlignment="1">
      <alignment horizontal="center" vertical="center" wrapText="1"/>
    </xf>
    <xf numFmtId="0" fontId="5" fillId="3" borderId="1" xfId="0" applyFont="1" applyFill="1" applyBorder="1" applyAlignment="1">
      <alignment horizontal="center" vertical="center"/>
    </xf>
    <xf numFmtId="0" fontId="11" fillId="12" borderId="0" xfId="0" applyFont="1" applyFill="1" applyAlignment="1">
      <alignment horizontal="center" vertical="center"/>
    </xf>
    <xf numFmtId="0" fontId="11" fillId="12" borderId="23" xfId="0" applyFont="1" applyFill="1" applyBorder="1" applyAlignment="1">
      <alignment horizontal="center" vertical="center"/>
    </xf>
    <xf numFmtId="0" fontId="28" fillId="0" borderId="24" xfId="0" applyFont="1" applyBorder="1"/>
    <xf numFmtId="0" fontId="28" fillId="0" borderId="25" xfId="0" applyFont="1" applyBorder="1"/>
    <xf numFmtId="0" fontId="12" fillId="12" borderId="23" xfId="0" applyFont="1" applyFill="1" applyBorder="1" applyAlignment="1">
      <alignment horizontal="center" vertical="center"/>
    </xf>
    <xf numFmtId="0" fontId="11" fillId="12" borderId="26" xfId="0" applyFont="1" applyFill="1" applyBorder="1" applyAlignment="1">
      <alignment horizontal="center" vertical="center"/>
    </xf>
    <xf numFmtId="0" fontId="28" fillId="0" borderId="27" xfId="0" applyFont="1" applyBorder="1"/>
    <xf numFmtId="0" fontId="28" fillId="0" borderId="28" xfId="0" applyFont="1" applyBorder="1"/>
    <xf numFmtId="0" fontId="0" fillId="0" borderId="0" xfId="0"/>
    <xf numFmtId="0" fontId="28" fillId="0" borderId="29" xfId="0" applyFont="1" applyBorder="1"/>
    <xf numFmtId="0" fontId="11" fillId="0" borderId="26" xfId="0" applyFont="1" applyBorder="1" applyAlignment="1">
      <alignment horizontal="center" vertical="center"/>
    </xf>
    <xf numFmtId="0" fontId="28" fillId="0" borderId="30" xfId="0" applyFont="1" applyBorder="1"/>
    <xf numFmtId="0" fontId="28" fillId="0" borderId="31" xfId="0" applyFont="1" applyBorder="1"/>
    <xf numFmtId="0" fontId="28" fillId="0" borderId="32" xfId="0" applyFont="1" applyBorder="1"/>
    <xf numFmtId="0" fontId="13" fillId="13" borderId="0" xfId="0" applyFont="1" applyFill="1" applyAlignment="1">
      <alignment horizontal="center" vertical="center"/>
    </xf>
    <xf numFmtId="0" fontId="28" fillId="0" borderId="0" xfId="0" applyFont="1"/>
    <xf numFmtId="0" fontId="29" fillId="0" borderId="33" xfId="0" applyFont="1" applyBorder="1" applyAlignment="1">
      <alignment horizontal="center" vertical="center"/>
    </xf>
    <xf numFmtId="0" fontId="16" fillId="13" borderId="34" xfId="0" applyFont="1" applyFill="1" applyBorder="1" applyAlignment="1">
      <alignment horizontal="center" vertical="center" wrapText="1"/>
    </xf>
    <xf numFmtId="0" fontId="13" fillId="13" borderId="35" xfId="0" applyFont="1" applyFill="1" applyBorder="1" applyAlignment="1">
      <alignment horizontal="center" vertical="center"/>
    </xf>
    <xf numFmtId="0" fontId="28" fillId="0" borderId="36" xfId="0" applyFont="1" applyBorder="1"/>
    <xf numFmtId="0" fontId="28" fillId="0" borderId="37" xfId="0" applyFont="1" applyBorder="1"/>
    <xf numFmtId="0" fontId="13" fillId="13" borderId="35" xfId="0" applyFont="1" applyFill="1" applyBorder="1" applyAlignment="1">
      <alignment horizontal="center" vertical="center" wrapText="1"/>
    </xf>
    <xf numFmtId="0" fontId="13" fillId="13" borderId="34" xfId="0" applyFont="1" applyFill="1" applyBorder="1" applyAlignment="1">
      <alignment horizontal="center" vertical="center" wrapText="1"/>
    </xf>
    <xf numFmtId="0" fontId="28" fillId="0" borderId="38" xfId="0" applyFont="1" applyBorder="1"/>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14" borderId="34" xfId="0" applyFont="1" applyFill="1" applyBorder="1" applyAlignment="1">
      <alignment horizontal="center" vertical="center" wrapText="1"/>
    </xf>
    <xf numFmtId="0" fontId="28" fillId="0" borderId="39" xfId="0" applyFont="1" applyBorder="1"/>
    <xf numFmtId="0" fontId="13" fillId="0" borderId="33"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0" xfId="0" applyFont="1" applyBorder="1" applyAlignment="1">
      <alignment horizontal="left" vertical="center" wrapText="1"/>
    </xf>
    <xf numFmtId="168" fontId="24" fillId="0" borderId="40" xfId="0" applyNumberFormat="1" applyFont="1" applyBorder="1" applyAlignment="1">
      <alignment vertical="center" wrapText="1"/>
    </xf>
    <xf numFmtId="168" fontId="24" fillId="0" borderId="40" xfId="0" applyNumberFormat="1" applyFont="1" applyBorder="1" applyAlignment="1">
      <alignment horizontal="center" vertical="center" wrapText="1"/>
    </xf>
    <xf numFmtId="10" fontId="24" fillId="12" borderId="33" xfId="0" applyNumberFormat="1" applyFont="1" applyFill="1" applyBorder="1" applyAlignment="1">
      <alignment horizontal="center" vertical="center"/>
    </xf>
    <xf numFmtId="0" fontId="19" fillId="0" borderId="40" xfId="0" applyFont="1" applyBorder="1" applyAlignment="1">
      <alignment horizontal="center" vertical="center" wrapText="1"/>
    </xf>
    <xf numFmtId="0" fontId="24" fillId="12" borderId="33" xfId="0" applyFont="1" applyFill="1" applyBorder="1" applyAlignment="1">
      <alignment horizontal="left" vertical="center" wrapText="1"/>
    </xf>
    <xf numFmtId="0" fontId="21" fillId="13" borderId="40" xfId="0" applyFont="1" applyFill="1" applyBorder="1" applyAlignment="1">
      <alignment horizontal="center" vertical="center" wrapText="1"/>
    </xf>
    <xf numFmtId="0" fontId="21" fillId="13" borderId="40" xfId="0" applyFont="1" applyFill="1" applyBorder="1" applyAlignment="1">
      <alignment horizontal="left" vertical="center" wrapText="1"/>
    </xf>
    <xf numFmtId="168" fontId="21" fillId="13" borderId="40" xfId="0" applyNumberFormat="1" applyFont="1" applyFill="1" applyBorder="1" applyAlignment="1">
      <alignment vertical="center" wrapText="1"/>
    </xf>
    <xf numFmtId="168" fontId="21" fillId="13" borderId="40" xfId="0" applyNumberFormat="1" applyFont="1" applyFill="1" applyBorder="1" applyAlignment="1">
      <alignment horizontal="center" vertical="center" wrapText="1"/>
    </xf>
    <xf numFmtId="10" fontId="21" fillId="13" borderId="40" xfId="0" applyNumberFormat="1" applyFont="1" applyFill="1" applyBorder="1" applyAlignment="1">
      <alignment horizontal="center" vertical="center" wrapText="1"/>
    </xf>
    <xf numFmtId="0" fontId="19" fillId="0" borderId="41"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1" xfId="0" applyFont="1" applyBorder="1" applyAlignment="1">
      <alignment horizontal="left" vertical="center" wrapText="1"/>
    </xf>
    <xf numFmtId="0" fontId="24" fillId="0" borderId="41" xfId="0" applyFont="1" applyBorder="1" applyAlignment="1">
      <alignment horizontal="center" vertical="center" wrapText="1"/>
    </xf>
    <xf numFmtId="0" fontId="24" fillId="0" borderId="34" xfId="0" applyFont="1" applyBorder="1" applyAlignment="1">
      <alignment horizontal="left" vertical="center" wrapText="1"/>
    </xf>
    <xf numFmtId="0" fontId="28" fillId="0" borderId="42" xfId="0" applyFont="1" applyBorder="1"/>
    <xf numFmtId="169" fontId="24" fillId="0" borderId="41" xfId="0" applyNumberFormat="1" applyFont="1" applyBorder="1" applyAlignment="1">
      <alignment horizontal="center" vertical="center" wrapText="1"/>
    </xf>
    <xf numFmtId="169" fontId="24" fillId="0" borderId="41" xfId="0" applyNumberFormat="1" applyFont="1" applyBorder="1" applyAlignment="1">
      <alignment horizontal="left" vertical="center" wrapText="1"/>
    </xf>
    <xf numFmtId="170" fontId="11" fillId="12" borderId="33" xfId="0" applyNumberFormat="1" applyFont="1" applyFill="1" applyBorder="1" applyAlignment="1">
      <alignment horizontal="center" vertical="center"/>
    </xf>
    <xf numFmtId="0" fontId="28" fillId="0" borderId="43" xfId="0" applyFont="1" applyBorder="1"/>
    <xf numFmtId="169" fontId="24" fillId="0" borderId="41" xfId="0" applyNumberFormat="1" applyFont="1" applyBorder="1" applyAlignment="1">
      <alignment vertical="center" wrapText="1"/>
    </xf>
    <xf numFmtId="169" fontId="24" fillId="0" borderId="40" xfId="0" applyNumberFormat="1" applyFont="1" applyBorder="1" applyAlignment="1">
      <alignment horizontal="left" vertical="center" wrapText="1"/>
    </xf>
    <xf numFmtId="169" fontId="24" fillId="0" borderId="43" xfId="0" applyNumberFormat="1" applyFont="1" applyBorder="1" applyAlignment="1">
      <alignment horizontal="center" vertical="center" wrapText="1"/>
    </xf>
    <xf numFmtId="0" fontId="24" fillId="0" borderId="42" xfId="0" applyFont="1" applyBorder="1" applyAlignment="1">
      <alignment horizontal="center" vertical="center" wrapText="1"/>
    </xf>
    <xf numFmtId="0" fontId="26" fillId="13" borderId="40" xfId="0" applyFont="1" applyFill="1" applyBorder="1" applyAlignment="1">
      <alignment horizontal="center" vertical="center" wrapText="1"/>
    </xf>
    <xf numFmtId="0" fontId="16" fillId="13" borderId="40" xfId="0" applyFont="1" applyFill="1" applyBorder="1" applyAlignment="1">
      <alignment vertical="center" wrapText="1"/>
    </xf>
    <xf numFmtId="0" fontId="19" fillId="0" borderId="44" xfId="0" applyFont="1" applyBorder="1" applyAlignment="1">
      <alignment horizontal="center" vertical="center" wrapText="1"/>
    </xf>
    <xf numFmtId="9" fontId="24" fillId="0" borderId="40" xfId="0" applyNumberFormat="1" applyFont="1" applyBorder="1" applyAlignment="1">
      <alignment horizontal="center" vertical="center" wrapText="1"/>
    </xf>
    <xf numFmtId="0" fontId="28" fillId="0" borderId="45" xfId="0" applyFont="1" applyBorder="1"/>
    <xf numFmtId="0" fontId="24" fillId="0" borderId="41" xfId="0" applyFont="1" applyBorder="1" applyAlignment="1">
      <alignment vertical="center" wrapText="1"/>
    </xf>
    <xf numFmtId="0" fontId="24" fillId="0" borderId="41" xfId="0" applyFont="1" applyBorder="1" applyAlignment="1">
      <alignment horizontal="left" vertical="center" wrapText="1"/>
    </xf>
    <xf numFmtId="0" fontId="28" fillId="0" borderId="46" xfId="0" applyFont="1" applyBorder="1"/>
    <xf numFmtId="168" fontId="24" fillId="0" borderId="41" xfId="0" applyNumberFormat="1" applyFont="1" applyBorder="1" applyAlignment="1">
      <alignment horizontal="center" vertical="center" wrapText="1"/>
    </xf>
    <xf numFmtId="10" fontId="24" fillId="12" borderId="34" xfId="0" applyNumberFormat="1" applyFont="1" applyFill="1" applyBorder="1" applyAlignment="1">
      <alignment horizontal="center" vertical="center"/>
    </xf>
    <xf numFmtId="0" fontId="24" fillId="0" borderId="43" xfId="0" applyFont="1" applyBorder="1" applyAlignment="1">
      <alignment horizontal="center" vertical="center" wrapText="1"/>
    </xf>
    <xf numFmtId="168" fontId="24" fillId="0" borderId="40" xfId="0" applyNumberFormat="1" applyFont="1" applyBorder="1" applyAlignment="1">
      <alignment horizontal="left" vertical="center" wrapText="1"/>
    </xf>
    <xf numFmtId="168" fontId="24" fillId="0" borderId="40" xfId="0" applyNumberFormat="1" applyFont="1" applyBorder="1" applyAlignment="1">
      <alignment horizontal="left" vertical="top" wrapText="1"/>
    </xf>
    <xf numFmtId="0" fontId="24" fillId="0" borderId="40" xfId="0" applyFont="1" applyBorder="1" applyAlignment="1">
      <alignment vertical="center" wrapText="1"/>
    </xf>
    <xf numFmtId="168" fontId="24" fillId="0" borderId="41" xfId="0" applyNumberFormat="1" applyFont="1" applyBorder="1" applyAlignment="1">
      <alignment horizontal="center" vertical="center" wrapText="1"/>
    </xf>
    <xf numFmtId="0" fontId="24" fillId="12" borderId="34" xfId="0" applyFont="1" applyFill="1" applyBorder="1" applyAlignment="1">
      <alignment horizontal="left" vertical="center" wrapText="1"/>
    </xf>
    <xf numFmtId="169" fontId="24" fillId="0" borderId="0" xfId="0" applyNumberFormat="1" applyFont="1"/>
    <xf numFmtId="10" fontId="24" fillId="12" borderId="35" xfId="0" applyNumberFormat="1" applyFont="1" applyFill="1" applyBorder="1" applyAlignment="1">
      <alignment horizontal="center" vertical="center"/>
    </xf>
    <xf numFmtId="10" fontId="24" fillId="12" borderId="37" xfId="0" applyNumberFormat="1" applyFont="1" applyFill="1" applyBorder="1" applyAlignment="1">
      <alignment horizontal="center" vertical="center"/>
    </xf>
    <xf numFmtId="168" fontId="24" fillId="0" borderId="43" xfId="0" applyNumberFormat="1" applyFont="1" applyBorder="1" applyAlignment="1">
      <alignment horizontal="center" vertical="center" wrapText="1"/>
    </xf>
    <xf numFmtId="0" fontId="24" fillId="0" borderId="42" xfId="0" applyFont="1" applyBorder="1" applyAlignment="1">
      <alignment horizontal="left" vertical="center" wrapText="1"/>
    </xf>
    <xf numFmtId="0" fontId="30" fillId="0" borderId="38" xfId="0" applyFont="1" applyBorder="1"/>
    <xf numFmtId="0" fontId="24" fillId="0" borderId="42" xfId="0" applyFont="1" applyBorder="1" applyAlignment="1">
      <alignment horizontal="center" vertical="center" wrapText="1"/>
    </xf>
    <xf numFmtId="0" fontId="24" fillId="0" borderId="42" xfId="0" applyFont="1" applyBorder="1" applyAlignment="1">
      <alignment horizontal="left" vertical="center" wrapText="1"/>
    </xf>
    <xf numFmtId="0" fontId="30" fillId="0" borderId="39" xfId="0" applyFont="1" applyBorder="1"/>
    <xf numFmtId="49" fontId="24" fillId="0" borderId="40" xfId="0" applyNumberFormat="1" applyFont="1" applyBorder="1" applyAlignment="1">
      <alignment horizontal="center" vertical="center" wrapText="1"/>
    </xf>
    <xf numFmtId="49" fontId="24" fillId="0" borderId="40" xfId="0" applyNumberFormat="1" applyFont="1" applyBorder="1" applyAlignment="1">
      <alignment horizontal="left" vertical="center" wrapText="1"/>
    </xf>
    <xf numFmtId="0" fontId="24" fillId="0" borderId="41" xfId="0" applyFont="1" applyBorder="1" applyAlignment="1">
      <alignment horizontal="center" wrapText="1"/>
    </xf>
    <xf numFmtId="0" fontId="25" fillId="0" borderId="41" xfId="0" applyFont="1" applyBorder="1" applyAlignment="1">
      <alignment horizontal="center" vertical="center" wrapText="1"/>
    </xf>
    <xf numFmtId="0" fontId="25" fillId="0" borderId="40" xfId="0" applyFont="1" applyBorder="1" applyAlignment="1">
      <alignment horizontal="left" vertical="center" wrapText="1"/>
    </xf>
    <xf numFmtId="168" fontId="11" fillId="12" borderId="0" xfId="0" applyNumberFormat="1" applyFont="1" applyFill="1" applyAlignment="1">
      <alignment horizontal="center" vertical="center"/>
    </xf>
    <xf numFmtId="9" fontId="24" fillId="0" borderId="41" xfId="0" applyNumberFormat="1" applyFont="1" applyBorder="1" applyAlignment="1">
      <alignment horizontal="center" vertical="center" wrapText="1"/>
    </xf>
    <xf numFmtId="171" fontId="24" fillId="0" borderId="40" xfId="0" applyNumberFormat="1" applyFont="1" applyBorder="1" applyAlignment="1">
      <alignment horizontal="left" vertical="center" wrapText="1"/>
    </xf>
    <xf numFmtId="10" fontId="21" fillId="13" borderId="33" xfId="0" applyNumberFormat="1" applyFont="1" applyFill="1" applyBorder="1" applyAlignment="1">
      <alignment horizontal="center" vertical="center"/>
    </xf>
    <xf numFmtId="0" fontId="27" fillId="13" borderId="40" xfId="0" applyFont="1" applyFill="1" applyBorder="1" applyAlignment="1">
      <alignment horizontal="center" vertical="center" wrapText="1"/>
    </xf>
    <xf numFmtId="0" fontId="24" fillId="13" borderId="40" xfId="0" applyFont="1" applyFill="1" applyBorder="1" applyAlignment="1">
      <alignment vertical="center" wrapText="1"/>
    </xf>
    <xf numFmtId="167" fontId="31" fillId="2" borderId="5" xfId="2" applyNumberFormat="1" applyFont="1" applyFill="1" applyBorder="1" applyAlignment="1">
      <alignment horizontal="center" vertical="center"/>
    </xf>
    <xf numFmtId="167" fontId="24" fillId="2" borderId="5" xfId="2" applyNumberFormat="1" applyFont="1" applyFill="1" applyBorder="1" applyAlignment="1">
      <alignment horizontal="center" vertical="center"/>
    </xf>
  </cellXfs>
  <cellStyles count="7">
    <cellStyle name="Hipervínculo" xfId="4" builtinId="8"/>
    <cellStyle name="Millares" xfId="5" builtinId="3"/>
    <cellStyle name="Millares [0]" xfId="1" builtinId="6"/>
    <cellStyle name="Moneda" xfId="2" builtinId="4"/>
    <cellStyle name="Moneda 2" xfId="6" xr:uid="{B136ED30-B7FC-4C04-9F30-73312EDB571E}"/>
    <cellStyle name="Normal" xfId="0" builtinId="0"/>
    <cellStyle name="Porcentaje" xfId="3" builtinId="5"/>
  </cellStyles>
  <dxfs count="0"/>
  <tableStyles count="0" defaultTableStyle="TableStyleMedium2" defaultPivotStyle="PivotStyleLight16"/>
  <colors>
    <mruColors>
      <color rgb="FF3366CC"/>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195944</xdr:colOff>
      <xdr:row>0</xdr:row>
      <xdr:rowOff>138795</xdr:rowOff>
    </xdr:from>
    <xdr:to>
      <xdr:col>3</xdr:col>
      <xdr:colOff>831323</xdr:colOff>
      <xdr:row>2</xdr:row>
      <xdr:rowOff>190499</xdr:rowOff>
    </xdr:to>
    <xdr:pic>
      <xdr:nvPicPr>
        <xdr:cNvPr id="2" name="Imagen 1" descr="Departamento Administrativo de Ciencia, Tecnología e Innovación. COLCIENCIA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4" y="138795"/>
          <a:ext cx="4664454" cy="699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21</xdr:col>
      <xdr:colOff>561975</xdr:colOff>
      <xdr:row>0</xdr:row>
      <xdr:rowOff>104775</xdr:rowOff>
    </xdr:from>
    <xdr:ext cx="2171700" cy="800100"/>
    <xdr:pic>
      <xdr:nvPicPr>
        <xdr:cNvPr id="2" name="image2.png">
          <a:extLst>
            <a:ext uri="{FF2B5EF4-FFF2-40B4-BE49-F238E27FC236}">
              <a16:creationId xmlns:a16="http://schemas.microsoft.com/office/drawing/2014/main" id="{05A5EABB-D17D-3B44-8B81-C0D04E622383}"/>
            </a:ext>
          </a:extLst>
        </xdr:cNvPr>
        <xdr:cNvPicPr preferRelativeResize="0"/>
      </xdr:nvPicPr>
      <xdr:blipFill>
        <a:blip xmlns:r="http://schemas.openxmlformats.org/officeDocument/2006/relationships" r:embed="rId1" cstate="print"/>
        <a:stretch>
          <a:fillRect/>
        </a:stretch>
      </xdr:blipFill>
      <xdr:spPr>
        <a:xfrm>
          <a:off x="28489275" y="104775"/>
          <a:ext cx="2171700" cy="800100"/>
        </a:xfrm>
        <a:prstGeom prst="rect">
          <a:avLst/>
        </a:prstGeom>
        <a:noFill/>
      </xdr:spPr>
    </xdr:pic>
    <xdr:clientData fLocksWithSheet="0"/>
  </xdr:oneCellAnchor>
  <xdr:oneCellAnchor>
    <xdr:from>
      <xdr:col>2</xdr:col>
      <xdr:colOff>161925</xdr:colOff>
      <xdr:row>0</xdr:row>
      <xdr:rowOff>66675</xdr:rowOff>
    </xdr:from>
    <xdr:ext cx="2228850" cy="838200"/>
    <xdr:pic>
      <xdr:nvPicPr>
        <xdr:cNvPr id="3" name="image3.png">
          <a:extLst>
            <a:ext uri="{FF2B5EF4-FFF2-40B4-BE49-F238E27FC236}">
              <a16:creationId xmlns:a16="http://schemas.microsoft.com/office/drawing/2014/main" id="{3D490314-F035-8048-9493-DEAFAC64D2C2}"/>
            </a:ext>
          </a:extLst>
        </xdr:cNvPr>
        <xdr:cNvPicPr preferRelativeResize="0"/>
      </xdr:nvPicPr>
      <xdr:blipFill>
        <a:blip xmlns:r="http://schemas.openxmlformats.org/officeDocument/2006/relationships" r:embed="rId2" cstate="print"/>
        <a:stretch>
          <a:fillRect/>
        </a:stretch>
      </xdr:blipFill>
      <xdr:spPr>
        <a:xfrm>
          <a:off x="1597025" y="66675"/>
          <a:ext cx="2228850" cy="838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1</xdr:col>
      <xdr:colOff>349652</xdr:colOff>
      <xdr:row>0</xdr:row>
      <xdr:rowOff>96455</xdr:rowOff>
    </xdr:from>
    <xdr:to>
      <xdr:col>3</xdr:col>
      <xdr:colOff>99570</xdr:colOff>
      <xdr:row>2</xdr:row>
      <xdr:rowOff>293970</xdr:rowOff>
    </xdr:to>
    <xdr:pic>
      <xdr:nvPicPr>
        <xdr:cNvPr id="2" name="Imagen 1">
          <a:extLst>
            <a:ext uri="{FF2B5EF4-FFF2-40B4-BE49-F238E27FC236}">
              <a16:creationId xmlns:a16="http://schemas.microsoft.com/office/drawing/2014/main" id="{79D6D973-B915-49AE-8133-4EA46EE83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279" y="96455"/>
          <a:ext cx="2209538" cy="848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0</xdr:row>
      <xdr:rowOff>0</xdr:rowOff>
    </xdr:from>
    <xdr:to>
      <xdr:col>21</xdr:col>
      <xdr:colOff>8840</xdr:colOff>
      <xdr:row>2</xdr:row>
      <xdr:rowOff>258907</xdr:rowOff>
    </xdr:to>
    <xdr:pic>
      <xdr:nvPicPr>
        <xdr:cNvPr id="3" name="Imagen 2">
          <a:extLst>
            <a:ext uri="{FF2B5EF4-FFF2-40B4-BE49-F238E27FC236}">
              <a16:creationId xmlns:a16="http://schemas.microsoft.com/office/drawing/2014/main" id="{9BD786FF-D841-4955-9A73-F32E4BC975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15348" y="0"/>
          <a:ext cx="8840" cy="909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687249</xdr:colOff>
      <xdr:row>0</xdr:row>
      <xdr:rowOff>48227</xdr:rowOff>
    </xdr:from>
    <xdr:to>
      <xdr:col>23</xdr:col>
      <xdr:colOff>2387279</xdr:colOff>
      <xdr:row>2</xdr:row>
      <xdr:rowOff>240515</xdr:rowOff>
    </xdr:to>
    <xdr:pic>
      <xdr:nvPicPr>
        <xdr:cNvPr id="5" name="Imagen 4">
          <a:extLst>
            <a:ext uri="{FF2B5EF4-FFF2-40B4-BE49-F238E27FC236}">
              <a16:creationId xmlns:a16="http://schemas.microsoft.com/office/drawing/2014/main" id="{69F3F0A5-DEF6-4233-9365-FBDA848F3F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77850" y="48227"/>
          <a:ext cx="1700030" cy="84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195944</xdr:colOff>
      <xdr:row>0</xdr:row>
      <xdr:rowOff>138795</xdr:rowOff>
    </xdr:from>
    <xdr:to>
      <xdr:col>3</xdr:col>
      <xdr:colOff>831323</xdr:colOff>
      <xdr:row>2</xdr:row>
      <xdr:rowOff>190499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4" y="138795"/>
          <a:ext cx="4663093" cy="704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0"/>
  <sheetViews>
    <sheetView zoomScale="70" zoomScaleNormal="70" workbookViewId="0">
      <selection activeCell="E18" sqref="E18"/>
    </sheetView>
  </sheetViews>
  <sheetFormatPr baseColWidth="10" defaultColWidth="11.5" defaultRowHeight="16" x14ac:dyDescent="0.2"/>
  <cols>
    <col min="1" max="2" width="20" style="1" customWidth="1"/>
    <col min="3" max="3" width="20.5" style="1" customWidth="1"/>
    <col min="4" max="4" width="21.33203125" style="1" customWidth="1"/>
    <col min="5" max="5" width="24.33203125" style="1" customWidth="1"/>
    <col min="6" max="6" width="15" style="1" customWidth="1"/>
    <col min="7" max="7" width="11.5" style="1"/>
    <col min="8" max="8" width="14" style="1" customWidth="1"/>
    <col min="9" max="9" width="20.6640625" style="1" customWidth="1"/>
    <col min="10" max="10" width="23.33203125" style="1" customWidth="1"/>
    <col min="11" max="11" width="16.1640625" style="1" customWidth="1"/>
    <col min="12" max="12" width="22.5" style="1" customWidth="1"/>
    <col min="13" max="13" width="11.5" style="1"/>
    <col min="14" max="14" width="19" style="1" customWidth="1"/>
    <col min="15" max="15" width="13.5" style="1" customWidth="1"/>
    <col min="16" max="16" width="7.6640625" style="1" customWidth="1"/>
    <col min="17" max="16384" width="11.5" style="1"/>
  </cols>
  <sheetData>
    <row r="1" spans="1:16" ht="25.5" customHeight="1" x14ac:dyDescent="0.2">
      <c r="A1" s="66"/>
      <c r="B1" s="66"/>
      <c r="C1" s="66"/>
      <c r="D1" s="66"/>
      <c r="E1" s="67" t="s">
        <v>19</v>
      </c>
      <c r="F1" s="67"/>
      <c r="G1" s="67"/>
      <c r="H1" s="67"/>
      <c r="I1" s="67"/>
      <c r="J1" s="67"/>
      <c r="K1" s="67"/>
      <c r="L1" s="67"/>
      <c r="M1" s="67"/>
      <c r="N1" s="66" t="s">
        <v>22</v>
      </c>
      <c r="O1" s="66"/>
    </row>
    <row r="2" spans="1:16" ht="25.5" customHeight="1" x14ac:dyDescent="0.2">
      <c r="A2" s="66"/>
      <c r="B2" s="66"/>
      <c r="C2" s="66"/>
      <c r="D2" s="66"/>
      <c r="E2" s="67"/>
      <c r="F2" s="67"/>
      <c r="G2" s="67"/>
      <c r="H2" s="67"/>
      <c r="I2" s="67"/>
      <c r="J2" s="67"/>
      <c r="K2" s="67"/>
      <c r="L2" s="67"/>
      <c r="M2" s="67"/>
      <c r="N2" s="66" t="s">
        <v>18</v>
      </c>
      <c r="O2" s="66"/>
      <c r="P2" s="2"/>
    </row>
    <row r="3" spans="1:16" ht="25.5" customHeight="1" x14ac:dyDescent="0.2">
      <c r="A3" s="66"/>
      <c r="B3" s="66"/>
      <c r="C3" s="66"/>
      <c r="D3" s="66"/>
      <c r="E3" s="67"/>
      <c r="F3" s="67"/>
      <c r="G3" s="67"/>
      <c r="H3" s="67"/>
      <c r="I3" s="67"/>
      <c r="J3" s="67"/>
      <c r="K3" s="67"/>
      <c r="L3" s="67"/>
      <c r="M3" s="67"/>
      <c r="N3" s="66" t="s">
        <v>21</v>
      </c>
      <c r="O3" s="66"/>
      <c r="P3" s="3"/>
    </row>
    <row r="4" spans="1:16" ht="32" customHeight="1" x14ac:dyDescent="0.2">
      <c r="E4" s="65" t="s">
        <v>20</v>
      </c>
      <c r="F4" s="65"/>
      <c r="G4" s="65"/>
      <c r="H4" s="65"/>
      <c r="I4" s="65"/>
      <c r="J4" s="65"/>
      <c r="K4" s="65"/>
      <c r="L4" s="65"/>
      <c r="M4" s="65"/>
      <c r="N4" s="65"/>
      <c r="O4" s="65"/>
    </row>
    <row r="6" spans="1:16" ht="42.75" customHeight="1" x14ac:dyDescent="0.2">
      <c r="A6" s="71" t="s">
        <v>0</v>
      </c>
      <c r="B6" s="72" t="s">
        <v>1</v>
      </c>
      <c r="C6" s="74" t="s">
        <v>2</v>
      </c>
      <c r="D6" s="71" t="s">
        <v>3</v>
      </c>
      <c r="E6" s="71" t="s">
        <v>4</v>
      </c>
      <c r="F6" s="68" t="s">
        <v>5</v>
      </c>
      <c r="G6" s="68" t="s">
        <v>6</v>
      </c>
      <c r="H6" s="68" t="s">
        <v>7</v>
      </c>
      <c r="I6" s="69" t="s">
        <v>8</v>
      </c>
      <c r="J6" s="69"/>
      <c r="K6" s="69"/>
      <c r="L6" s="70" t="s">
        <v>9</v>
      </c>
      <c r="M6" s="70"/>
      <c r="N6" s="70"/>
      <c r="O6" s="70"/>
    </row>
    <row r="7" spans="1:16" ht="34" x14ac:dyDescent="0.2">
      <c r="A7" s="71"/>
      <c r="B7" s="73"/>
      <c r="C7" s="75"/>
      <c r="D7" s="71"/>
      <c r="E7" s="71"/>
      <c r="F7" s="68"/>
      <c r="G7" s="68"/>
      <c r="H7" s="68"/>
      <c r="I7" s="10" t="s">
        <v>10</v>
      </c>
      <c r="J7" s="10" t="s">
        <v>11</v>
      </c>
      <c r="K7" s="10" t="s">
        <v>12</v>
      </c>
      <c r="L7" s="5" t="s">
        <v>13</v>
      </c>
      <c r="M7" s="5" t="s">
        <v>14</v>
      </c>
      <c r="N7" s="5" t="s">
        <v>15</v>
      </c>
      <c r="O7" s="5" t="s">
        <v>16</v>
      </c>
    </row>
    <row r="8" spans="1:16" x14ac:dyDescent="0.2">
      <c r="A8" s="6"/>
      <c r="B8" s="6"/>
      <c r="C8" s="6"/>
      <c r="D8" s="6"/>
      <c r="E8" s="6"/>
      <c r="F8" s="6"/>
      <c r="G8" s="6"/>
      <c r="H8" s="6"/>
      <c r="I8" s="6"/>
      <c r="J8" s="6"/>
      <c r="K8" s="6"/>
      <c r="L8" s="6"/>
      <c r="M8" s="6"/>
      <c r="N8" s="6"/>
      <c r="O8" s="6"/>
    </row>
    <row r="9" spans="1:16" x14ac:dyDescent="0.2">
      <c r="A9" s="7"/>
      <c r="B9" s="7"/>
      <c r="C9" s="7"/>
      <c r="D9" s="7"/>
      <c r="E9" s="7"/>
      <c r="F9" s="7"/>
      <c r="G9" s="7"/>
      <c r="H9" s="7"/>
      <c r="I9" s="7"/>
      <c r="J9" s="7"/>
      <c r="K9" s="7"/>
      <c r="L9" s="7"/>
      <c r="M9" s="7"/>
      <c r="N9" s="7"/>
      <c r="O9" s="7"/>
    </row>
    <row r="10" spans="1:16" ht="17" thickBot="1" x14ac:dyDescent="0.25">
      <c r="H10" s="8" t="s">
        <v>17</v>
      </c>
      <c r="I10" s="9">
        <f>+SUM(I8:I9)</f>
        <v>0</v>
      </c>
      <c r="J10" s="9">
        <f>+SUM(J8:J9)</f>
        <v>0</v>
      </c>
      <c r="K10" s="9">
        <f>+SUM(K8:K9)</f>
        <v>0</v>
      </c>
      <c r="L10" s="9">
        <f>+SUM(L8:L9)</f>
        <v>0</v>
      </c>
      <c r="M10" s="9"/>
      <c r="N10" s="9">
        <f>+SUM(N8:N9)</f>
        <v>0</v>
      </c>
      <c r="O10" s="9"/>
    </row>
  </sheetData>
  <mergeCells count="16">
    <mergeCell ref="G6:G7"/>
    <mergeCell ref="H6:H7"/>
    <mergeCell ref="I6:K6"/>
    <mergeCell ref="L6:O6"/>
    <mergeCell ref="A6:A7"/>
    <mergeCell ref="B6:B7"/>
    <mergeCell ref="C6:C7"/>
    <mergeCell ref="D6:D7"/>
    <mergeCell ref="E6:E7"/>
    <mergeCell ref="F6:F7"/>
    <mergeCell ref="E4:O4"/>
    <mergeCell ref="A1:D3"/>
    <mergeCell ref="E1:M3"/>
    <mergeCell ref="N1:O1"/>
    <mergeCell ref="N2:O2"/>
    <mergeCell ref="N3:O3"/>
  </mergeCells>
  <pageMargins left="0.25" right="0.25" top="0.75" bottom="0.75" header="0.3" footer="0.3"/>
  <pageSetup scale="3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FEAF-5DE6-7E4E-9D5C-AECE89B1C0D7}">
  <dimension ref="A1:Z1000"/>
  <sheetViews>
    <sheetView topLeftCell="S1" zoomScale="170" zoomScaleNormal="170" workbookViewId="0">
      <pane ySplit="5" topLeftCell="A66" activePane="bottomLeft" state="frozen"/>
      <selection pane="bottomLeft" activeCell="R78" sqref="R78"/>
    </sheetView>
  </sheetViews>
  <sheetFormatPr baseColWidth="10" defaultColWidth="14.5" defaultRowHeight="15" customHeight="1" x14ac:dyDescent="0.2"/>
  <cols>
    <col min="1" max="1" width="2" customWidth="1"/>
    <col min="2" max="2" width="16.83203125" customWidth="1"/>
    <col min="3" max="3" width="20" customWidth="1"/>
    <col min="4" max="4" width="15.33203125" customWidth="1"/>
    <col min="5" max="5" width="16.1640625" customWidth="1"/>
    <col min="6" max="6" width="13.6640625" customWidth="1"/>
    <col min="7" max="7" width="15" customWidth="1"/>
    <col min="8" max="8" width="16.5" customWidth="1"/>
    <col min="9" max="9" width="18.6640625" customWidth="1"/>
    <col min="10" max="10" width="20.6640625" customWidth="1"/>
    <col min="11" max="14" width="23.33203125" customWidth="1"/>
    <col min="15" max="15" width="20.5" customWidth="1"/>
    <col min="16" max="16" width="22.5" customWidth="1"/>
    <col min="17" max="17" width="10.5" customWidth="1"/>
    <col min="18" max="18" width="18.83203125" customWidth="1"/>
    <col min="19" max="19" width="11.6640625" customWidth="1"/>
    <col min="20" max="20" width="17.83203125" customWidth="1"/>
    <col min="21" max="21" width="16.5" customWidth="1"/>
    <col min="22" max="22" width="17.33203125" customWidth="1"/>
    <col min="23" max="23" width="58.6640625" customWidth="1"/>
    <col min="24" max="24" width="11.5" customWidth="1"/>
    <col min="25" max="25" width="14.83203125" customWidth="1"/>
    <col min="26" max="26" width="11.5" customWidth="1"/>
  </cols>
  <sheetData>
    <row r="1" spans="1:26" ht="25.5" customHeight="1" x14ac:dyDescent="0.2">
      <c r="A1" s="131"/>
      <c r="B1" s="132"/>
      <c r="C1" s="133"/>
      <c r="D1" s="133"/>
      <c r="E1" s="134"/>
      <c r="F1" s="135" t="s">
        <v>19</v>
      </c>
      <c r="G1" s="133"/>
      <c r="H1" s="133"/>
      <c r="I1" s="133"/>
      <c r="J1" s="133"/>
      <c r="K1" s="133"/>
      <c r="L1" s="133"/>
      <c r="M1" s="133"/>
      <c r="N1" s="133"/>
      <c r="O1" s="133"/>
      <c r="P1" s="133"/>
      <c r="Q1" s="133"/>
      <c r="R1" s="133"/>
      <c r="S1" s="134"/>
      <c r="T1" s="136" t="s">
        <v>260</v>
      </c>
      <c r="U1" s="137"/>
      <c r="V1" s="132"/>
      <c r="W1" s="134"/>
      <c r="X1" s="131"/>
      <c r="Y1" s="131"/>
      <c r="Z1" s="131"/>
    </row>
    <row r="2" spans="1:26" ht="25.5" customHeight="1" x14ac:dyDescent="0.2">
      <c r="A2" s="131"/>
      <c r="B2" s="138"/>
      <c r="C2" s="139"/>
      <c r="D2" s="139"/>
      <c r="E2" s="140"/>
      <c r="F2" s="138"/>
      <c r="G2" s="139"/>
      <c r="H2" s="139"/>
      <c r="I2" s="139"/>
      <c r="J2" s="139"/>
      <c r="K2" s="139"/>
      <c r="L2" s="139"/>
      <c r="M2" s="139"/>
      <c r="N2" s="139"/>
      <c r="O2" s="139"/>
      <c r="P2" s="139"/>
      <c r="Q2" s="139"/>
      <c r="R2" s="139"/>
      <c r="S2" s="140"/>
      <c r="T2" s="141" t="s">
        <v>261</v>
      </c>
      <c r="U2" s="137"/>
      <c r="V2" s="138"/>
      <c r="W2" s="140"/>
      <c r="X2" s="131"/>
      <c r="Y2" s="131"/>
      <c r="Z2" s="131"/>
    </row>
    <row r="3" spans="1:26" ht="25.5" customHeight="1" x14ac:dyDescent="0.2">
      <c r="A3" s="131"/>
      <c r="B3" s="142"/>
      <c r="C3" s="143"/>
      <c r="D3" s="143"/>
      <c r="E3" s="144"/>
      <c r="F3" s="142"/>
      <c r="G3" s="143"/>
      <c r="H3" s="143"/>
      <c r="I3" s="143"/>
      <c r="J3" s="143"/>
      <c r="K3" s="143"/>
      <c r="L3" s="143"/>
      <c r="M3" s="143"/>
      <c r="N3" s="143"/>
      <c r="O3" s="143"/>
      <c r="P3" s="143"/>
      <c r="Q3" s="143"/>
      <c r="R3" s="143"/>
      <c r="S3" s="144"/>
      <c r="T3" s="141" t="s">
        <v>262</v>
      </c>
      <c r="U3" s="137"/>
      <c r="V3" s="142"/>
      <c r="W3" s="144"/>
      <c r="X3" s="131"/>
      <c r="Y3" s="131"/>
      <c r="Z3" s="131"/>
    </row>
    <row r="4" spans="1:26" ht="31.5" customHeight="1" x14ac:dyDescent="0.2">
      <c r="A4" s="131"/>
      <c r="B4" s="145" t="s">
        <v>265</v>
      </c>
      <c r="C4" s="146"/>
      <c r="D4" s="146"/>
      <c r="E4" s="146"/>
      <c r="F4" s="146"/>
      <c r="G4" s="146"/>
      <c r="H4" s="146"/>
      <c r="I4" s="146"/>
      <c r="J4" s="146"/>
      <c r="K4" s="146"/>
      <c r="L4" s="146"/>
      <c r="M4" s="146"/>
      <c r="N4" s="146"/>
      <c r="O4" s="146"/>
      <c r="P4" s="146"/>
      <c r="Q4" s="146"/>
      <c r="R4" s="146"/>
      <c r="S4" s="146"/>
      <c r="T4" s="146"/>
      <c r="U4" s="146"/>
      <c r="V4" s="146"/>
      <c r="W4" s="146"/>
      <c r="X4" s="131"/>
      <c r="Y4" s="131"/>
      <c r="Z4" s="131"/>
    </row>
    <row r="5" spans="1:26" ht="15.75" customHeight="1" x14ac:dyDescent="0.2">
      <c r="A5" s="131"/>
      <c r="B5" s="147">
        <v>1</v>
      </c>
      <c r="C5" s="147">
        <v>2</v>
      </c>
      <c r="D5" s="147">
        <v>3</v>
      </c>
      <c r="E5" s="147">
        <v>4</v>
      </c>
      <c r="F5" s="147">
        <v>5</v>
      </c>
      <c r="G5" s="147">
        <v>6</v>
      </c>
      <c r="H5" s="147">
        <v>7</v>
      </c>
      <c r="I5" s="147">
        <v>8</v>
      </c>
      <c r="J5" s="147">
        <v>9</v>
      </c>
      <c r="K5" s="147">
        <v>10</v>
      </c>
      <c r="L5" s="147">
        <v>11</v>
      </c>
      <c r="M5" s="147">
        <v>12</v>
      </c>
      <c r="N5" s="147">
        <v>13</v>
      </c>
      <c r="O5" s="147">
        <v>14</v>
      </c>
      <c r="P5" s="147">
        <v>15</v>
      </c>
      <c r="Q5" s="147">
        <v>16</v>
      </c>
      <c r="R5" s="147">
        <v>17</v>
      </c>
      <c r="S5" s="147">
        <v>18</v>
      </c>
      <c r="T5" s="147">
        <v>19</v>
      </c>
      <c r="U5" s="147">
        <v>20</v>
      </c>
      <c r="V5" s="147">
        <v>21</v>
      </c>
      <c r="W5" s="147">
        <v>22</v>
      </c>
      <c r="X5" s="131"/>
      <c r="Y5" s="131"/>
      <c r="Z5" s="131"/>
    </row>
    <row r="6" spans="1:26" ht="42.75" customHeight="1" x14ac:dyDescent="0.2">
      <c r="A6" s="131"/>
      <c r="B6" s="148" t="s">
        <v>35</v>
      </c>
      <c r="C6" s="148" t="s">
        <v>36</v>
      </c>
      <c r="D6" s="148" t="s">
        <v>37</v>
      </c>
      <c r="E6" s="148" t="s">
        <v>38</v>
      </c>
      <c r="F6" s="148" t="s">
        <v>26</v>
      </c>
      <c r="G6" s="148" t="s">
        <v>34</v>
      </c>
      <c r="H6" s="148" t="s">
        <v>27</v>
      </c>
      <c r="I6" s="149" t="s">
        <v>8</v>
      </c>
      <c r="J6" s="150"/>
      <c r="K6" s="150"/>
      <c r="L6" s="150"/>
      <c r="M6" s="150"/>
      <c r="N6" s="150"/>
      <c r="O6" s="151"/>
      <c r="P6" s="152" t="s">
        <v>23</v>
      </c>
      <c r="Q6" s="150"/>
      <c r="R6" s="150"/>
      <c r="S6" s="151"/>
      <c r="T6" s="152" t="s">
        <v>28</v>
      </c>
      <c r="U6" s="150"/>
      <c r="V6" s="151"/>
      <c r="W6" s="153" t="s">
        <v>263</v>
      </c>
      <c r="X6" s="131"/>
      <c r="Y6" s="131"/>
      <c r="Z6" s="131"/>
    </row>
    <row r="7" spans="1:26" ht="42.75" customHeight="1" x14ac:dyDescent="0.2">
      <c r="A7" s="131"/>
      <c r="B7" s="154"/>
      <c r="C7" s="154"/>
      <c r="D7" s="154"/>
      <c r="E7" s="154"/>
      <c r="F7" s="154"/>
      <c r="G7" s="154"/>
      <c r="H7" s="154"/>
      <c r="I7" s="155" t="s">
        <v>39</v>
      </c>
      <c r="J7" s="155" t="s">
        <v>40</v>
      </c>
      <c r="K7" s="156" t="s">
        <v>24</v>
      </c>
      <c r="L7" s="151"/>
      <c r="M7" s="155" t="s">
        <v>41</v>
      </c>
      <c r="N7" s="155" t="s">
        <v>30</v>
      </c>
      <c r="O7" s="155" t="s">
        <v>264</v>
      </c>
      <c r="P7" s="157" t="s">
        <v>13</v>
      </c>
      <c r="Q7" s="157" t="s">
        <v>14</v>
      </c>
      <c r="R7" s="157" t="s">
        <v>15</v>
      </c>
      <c r="S7" s="157" t="s">
        <v>16</v>
      </c>
      <c r="T7" s="148" t="s">
        <v>31</v>
      </c>
      <c r="U7" s="148" t="s">
        <v>29</v>
      </c>
      <c r="V7" s="148" t="s">
        <v>33</v>
      </c>
      <c r="W7" s="154"/>
      <c r="X7" s="131"/>
      <c r="Y7" s="131"/>
      <c r="Z7" s="131"/>
    </row>
    <row r="8" spans="1:26" ht="15.75" customHeight="1" x14ac:dyDescent="0.2">
      <c r="A8" s="131"/>
      <c r="B8" s="158"/>
      <c r="C8" s="158"/>
      <c r="D8" s="158"/>
      <c r="E8" s="158"/>
      <c r="F8" s="158"/>
      <c r="G8" s="158"/>
      <c r="H8" s="158"/>
      <c r="I8" s="158"/>
      <c r="J8" s="158"/>
      <c r="K8" s="159" t="s">
        <v>42</v>
      </c>
      <c r="L8" s="159" t="s">
        <v>43</v>
      </c>
      <c r="M8" s="158"/>
      <c r="N8" s="158"/>
      <c r="O8" s="158"/>
      <c r="P8" s="158"/>
      <c r="Q8" s="158"/>
      <c r="R8" s="158"/>
      <c r="S8" s="158"/>
      <c r="T8" s="158"/>
      <c r="U8" s="158"/>
      <c r="V8" s="158"/>
      <c r="W8" s="158"/>
      <c r="X8" s="131"/>
      <c r="Y8" s="131"/>
      <c r="Z8" s="131"/>
    </row>
    <row r="9" spans="1:26" ht="81" customHeight="1" x14ac:dyDescent="0.2">
      <c r="A9" s="131"/>
      <c r="B9" s="14" t="s">
        <v>44</v>
      </c>
      <c r="C9" s="160" t="s">
        <v>45</v>
      </c>
      <c r="D9" s="160">
        <v>24</v>
      </c>
      <c r="E9" s="161" t="s">
        <v>46</v>
      </c>
      <c r="F9" s="161" t="s">
        <v>47</v>
      </c>
      <c r="G9" s="162" t="s">
        <v>48</v>
      </c>
      <c r="H9" s="161" t="s">
        <v>49</v>
      </c>
      <c r="I9" s="163">
        <v>67920000000</v>
      </c>
      <c r="J9" s="163">
        <v>0</v>
      </c>
      <c r="K9" s="163">
        <v>0</v>
      </c>
      <c r="L9" s="163">
        <v>0</v>
      </c>
      <c r="M9" s="163">
        <v>0</v>
      </c>
      <c r="N9" s="163">
        <v>0</v>
      </c>
      <c r="O9" s="163">
        <f>+I9+J9+K9-L9-M9+N9</f>
        <v>67920000000</v>
      </c>
      <c r="P9" s="163">
        <v>67676950506</v>
      </c>
      <c r="Q9" s="164">
        <f t="shared" ref="Q9:Q19" si="0">+P9/O9</f>
        <v>0.99642153277385159</v>
      </c>
      <c r="R9" s="163">
        <v>58009907301</v>
      </c>
      <c r="S9" s="164">
        <f t="shared" ref="S9:S19" si="1">+R9/O9</f>
        <v>0.85409168582155481</v>
      </c>
      <c r="T9" s="160" t="s">
        <v>229</v>
      </c>
      <c r="U9" s="160" t="s">
        <v>230</v>
      </c>
      <c r="V9" s="165" t="s">
        <v>231</v>
      </c>
      <c r="W9" s="166" t="s">
        <v>266</v>
      </c>
      <c r="X9" s="131"/>
      <c r="Y9" s="131"/>
      <c r="Z9" s="131"/>
    </row>
    <row r="10" spans="1:26" ht="15.75" customHeight="1" x14ac:dyDescent="0.2">
      <c r="A10" s="131"/>
      <c r="B10" s="167"/>
      <c r="C10" s="168"/>
      <c r="D10" s="168"/>
      <c r="E10" s="168"/>
      <c r="F10" s="168"/>
      <c r="G10" s="168"/>
      <c r="H10" s="168"/>
      <c r="I10" s="169">
        <f t="shared" ref="I10:P10" si="2">SUM(I9)</f>
        <v>67920000000</v>
      </c>
      <c r="J10" s="170">
        <f t="shared" si="2"/>
        <v>0</v>
      </c>
      <c r="K10" s="170">
        <f t="shared" si="2"/>
        <v>0</v>
      </c>
      <c r="L10" s="170">
        <f t="shared" si="2"/>
        <v>0</v>
      </c>
      <c r="M10" s="170">
        <f t="shared" si="2"/>
        <v>0</v>
      </c>
      <c r="N10" s="170">
        <f t="shared" si="2"/>
        <v>0</v>
      </c>
      <c r="O10" s="169">
        <f t="shared" si="2"/>
        <v>67920000000</v>
      </c>
      <c r="P10" s="169">
        <f t="shared" si="2"/>
        <v>67676950506</v>
      </c>
      <c r="Q10" s="171">
        <f t="shared" si="0"/>
        <v>0.99642153277385159</v>
      </c>
      <c r="R10" s="169">
        <f>SUM(R9)</f>
        <v>58009907301</v>
      </c>
      <c r="S10" s="171">
        <f t="shared" si="1"/>
        <v>0.85409168582155481</v>
      </c>
      <c r="T10" s="169"/>
      <c r="U10" s="169"/>
      <c r="V10" s="169"/>
      <c r="W10" s="169"/>
      <c r="X10" s="131"/>
      <c r="Y10" s="131"/>
      <c r="Z10" s="131"/>
    </row>
    <row r="11" spans="1:26" ht="15.75" customHeight="1" x14ac:dyDescent="0.2">
      <c r="A11" s="131"/>
      <c r="B11" s="172" t="s">
        <v>50</v>
      </c>
      <c r="C11" s="173" t="s">
        <v>51</v>
      </c>
      <c r="D11" s="173">
        <v>3</v>
      </c>
      <c r="E11" s="161" t="s">
        <v>52</v>
      </c>
      <c r="F11" s="161" t="s">
        <v>47</v>
      </c>
      <c r="G11" s="174" t="s">
        <v>53</v>
      </c>
      <c r="H11" s="174" t="s">
        <v>54</v>
      </c>
      <c r="I11" s="163">
        <v>7500000000</v>
      </c>
      <c r="J11" s="163">
        <v>0</v>
      </c>
      <c r="K11" s="163">
        <v>0</v>
      </c>
      <c r="L11" s="163">
        <v>0</v>
      </c>
      <c r="M11" s="163">
        <v>0</v>
      </c>
      <c r="N11" s="163">
        <v>0</v>
      </c>
      <c r="O11" s="162">
        <f t="shared" ref="O11:O23" si="3">+I11+J11+K11-L11-M11+N11</f>
        <v>7500000000</v>
      </c>
      <c r="P11" s="162">
        <v>7500000000</v>
      </c>
      <c r="Q11" s="164">
        <f t="shared" si="0"/>
        <v>1</v>
      </c>
      <c r="R11" s="162">
        <v>340000000</v>
      </c>
      <c r="S11" s="164">
        <f t="shared" si="1"/>
        <v>4.5333333333333337E-2</v>
      </c>
      <c r="T11" s="175" t="s">
        <v>232</v>
      </c>
      <c r="U11" s="175" t="s">
        <v>233</v>
      </c>
      <c r="V11" s="172" t="s">
        <v>231</v>
      </c>
      <c r="W11" s="176" t="s">
        <v>267</v>
      </c>
      <c r="X11" s="131"/>
      <c r="Y11" s="131"/>
      <c r="Z11" s="131"/>
    </row>
    <row r="12" spans="1:26" ht="15.75" customHeight="1" x14ac:dyDescent="0.2">
      <c r="A12" s="131"/>
      <c r="B12" s="177"/>
      <c r="C12" s="175" t="s">
        <v>55</v>
      </c>
      <c r="D12" s="175" t="s">
        <v>56</v>
      </c>
      <c r="E12" s="161" t="s">
        <v>57</v>
      </c>
      <c r="F12" s="161" t="s">
        <v>47</v>
      </c>
      <c r="G12" s="178" t="s">
        <v>58</v>
      </c>
      <c r="H12" s="179" t="s">
        <v>59</v>
      </c>
      <c r="I12" s="162">
        <v>700000000</v>
      </c>
      <c r="J12" s="163">
        <v>0</v>
      </c>
      <c r="K12" s="163">
        <v>0</v>
      </c>
      <c r="L12" s="163">
        <v>0</v>
      </c>
      <c r="M12" s="163">
        <v>0</v>
      </c>
      <c r="N12" s="163">
        <v>0</v>
      </c>
      <c r="O12" s="162">
        <f t="shared" si="3"/>
        <v>700000000</v>
      </c>
      <c r="P12" s="162">
        <v>700000000</v>
      </c>
      <c r="Q12" s="164">
        <f t="shared" si="0"/>
        <v>1</v>
      </c>
      <c r="R12" s="180">
        <v>0</v>
      </c>
      <c r="S12" s="164">
        <f t="shared" si="1"/>
        <v>0</v>
      </c>
      <c r="T12" s="177"/>
      <c r="U12" s="177"/>
      <c r="V12" s="177"/>
      <c r="W12" s="154"/>
      <c r="X12" s="131"/>
      <c r="Y12" s="131"/>
      <c r="Z12" s="131"/>
    </row>
    <row r="13" spans="1:26" ht="15.75" customHeight="1" x14ac:dyDescent="0.2">
      <c r="A13" s="131"/>
      <c r="B13" s="177"/>
      <c r="C13" s="177"/>
      <c r="D13" s="177"/>
      <c r="E13" s="161" t="s">
        <v>60</v>
      </c>
      <c r="F13" s="161" t="s">
        <v>47</v>
      </c>
      <c r="G13" s="177"/>
      <c r="H13" s="177"/>
      <c r="I13" s="162">
        <v>100000000</v>
      </c>
      <c r="J13" s="163">
        <v>0</v>
      </c>
      <c r="K13" s="163">
        <v>0</v>
      </c>
      <c r="L13" s="163">
        <v>0</v>
      </c>
      <c r="M13" s="163">
        <v>0</v>
      </c>
      <c r="N13" s="163">
        <v>0</v>
      </c>
      <c r="O13" s="162">
        <f t="shared" si="3"/>
        <v>100000000</v>
      </c>
      <c r="P13" s="162">
        <v>100000000</v>
      </c>
      <c r="Q13" s="164">
        <f t="shared" si="0"/>
        <v>1</v>
      </c>
      <c r="R13" s="180">
        <v>0</v>
      </c>
      <c r="S13" s="164">
        <f t="shared" si="1"/>
        <v>0</v>
      </c>
      <c r="T13" s="177"/>
      <c r="U13" s="177"/>
      <c r="V13" s="177"/>
      <c r="W13" s="154"/>
      <c r="X13" s="131"/>
      <c r="Y13" s="131"/>
      <c r="Z13" s="131"/>
    </row>
    <row r="14" spans="1:26" ht="15.75" customHeight="1" x14ac:dyDescent="0.2">
      <c r="A14" s="131"/>
      <c r="B14" s="177"/>
      <c r="C14" s="177"/>
      <c r="D14" s="177"/>
      <c r="E14" s="161" t="s">
        <v>61</v>
      </c>
      <c r="F14" s="161" t="s">
        <v>47</v>
      </c>
      <c r="G14" s="177"/>
      <c r="H14" s="177"/>
      <c r="I14" s="162">
        <v>100000000</v>
      </c>
      <c r="J14" s="163">
        <v>0</v>
      </c>
      <c r="K14" s="163">
        <v>0</v>
      </c>
      <c r="L14" s="163">
        <v>0</v>
      </c>
      <c r="M14" s="163">
        <v>0</v>
      </c>
      <c r="N14" s="163">
        <v>0</v>
      </c>
      <c r="O14" s="162">
        <f t="shared" si="3"/>
        <v>100000000</v>
      </c>
      <c r="P14" s="162">
        <v>100000000</v>
      </c>
      <c r="Q14" s="164">
        <f t="shared" si="0"/>
        <v>1</v>
      </c>
      <c r="R14" s="180">
        <v>0</v>
      </c>
      <c r="S14" s="164">
        <f t="shared" si="1"/>
        <v>0</v>
      </c>
      <c r="T14" s="177"/>
      <c r="U14" s="177"/>
      <c r="V14" s="177"/>
      <c r="W14" s="154"/>
      <c r="X14" s="131"/>
      <c r="Y14" s="131"/>
      <c r="Z14" s="131"/>
    </row>
    <row r="15" spans="1:26" ht="15.75" customHeight="1" x14ac:dyDescent="0.2">
      <c r="A15" s="131"/>
      <c r="B15" s="177"/>
      <c r="C15" s="177"/>
      <c r="D15" s="177"/>
      <c r="E15" s="161" t="s">
        <v>62</v>
      </c>
      <c r="F15" s="161" t="s">
        <v>47</v>
      </c>
      <c r="G15" s="177"/>
      <c r="H15" s="177"/>
      <c r="I15" s="162">
        <v>1500000000</v>
      </c>
      <c r="J15" s="163">
        <v>0</v>
      </c>
      <c r="K15" s="163">
        <v>0</v>
      </c>
      <c r="L15" s="163">
        <v>0</v>
      </c>
      <c r="M15" s="163">
        <v>0</v>
      </c>
      <c r="N15" s="163">
        <v>0</v>
      </c>
      <c r="O15" s="162">
        <f t="shared" si="3"/>
        <v>1500000000</v>
      </c>
      <c r="P15" s="162">
        <v>1500000000</v>
      </c>
      <c r="Q15" s="164">
        <f t="shared" si="0"/>
        <v>1</v>
      </c>
      <c r="R15" s="180">
        <v>0</v>
      </c>
      <c r="S15" s="164">
        <f t="shared" si="1"/>
        <v>0</v>
      </c>
      <c r="T15" s="177"/>
      <c r="U15" s="177"/>
      <c r="V15" s="177"/>
      <c r="W15" s="154"/>
      <c r="X15" s="131"/>
      <c r="Y15" s="131"/>
      <c r="Z15" s="131"/>
    </row>
    <row r="16" spans="1:26" ht="15.75" customHeight="1" x14ac:dyDescent="0.2">
      <c r="A16" s="131"/>
      <c r="B16" s="177"/>
      <c r="C16" s="181"/>
      <c r="D16" s="181"/>
      <c r="E16" s="161" t="s">
        <v>63</v>
      </c>
      <c r="F16" s="161" t="s">
        <v>47</v>
      </c>
      <c r="G16" s="181"/>
      <c r="H16" s="181"/>
      <c r="I16" s="162">
        <v>200000000</v>
      </c>
      <c r="J16" s="163">
        <v>0</v>
      </c>
      <c r="K16" s="163">
        <v>0</v>
      </c>
      <c r="L16" s="163">
        <v>0</v>
      </c>
      <c r="M16" s="163">
        <v>0</v>
      </c>
      <c r="N16" s="163">
        <v>0</v>
      </c>
      <c r="O16" s="162">
        <f t="shared" si="3"/>
        <v>200000000</v>
      </c>
      <c r="P16" s="162">
        <v>200000000</v>
      </c>
      <c r="Q16" s="164">
        <f t="shared" si="0"/>
        <v>1</v>
      </c>
      <c r="R16" s="180">
        <v>0</v>
      </c>
      <c r="S16" s="164">
        <f t="shared" si="1"/>
        <v>0</v>
      </c>
      <c r="T16" s="177"/>
      <c r="U16" s="177"/>
      <c r="V16" s="177"/>
      <c r="W16" s="154"/>
      <c r="X16" s="131"/>
      <c r="Y16" s="131"/>
      <c r="Z16" s="131"/>
    </row>
    <row r="17" spans="1:26" ht="15.75" customHeight="1" x14ac:dyDescent="0.2">
      <c r="A17" s="131"/>
      <c r="B17" s="177"/>
      <c r="C17" s="160" t="s">
        <v>64</v>
      </c>
      <c r="D17" s="160">
        <v>6</v>
      </c>
      <c r="E17" s="161" t="s">
        <v>65</v>
      </c>
      <c r="F17" s="161" t="s">
        <v>47</v>
      </c>
      <c r="G17" s="182" t="s">
        <v>66</v>
      </c>
      <c r="H17" s="183" t="s">
        <v>67</v>
      </c>
      <c r="I17" s="162">
        <v>3700000000</v>
      </c>
      <c r="J17" s="163">
        <v>0</v>
      </c>
      <c r="K17" s="163">
        <v>0</v>
      </c>
      <c r="L17" s="163">
        <v>0</v>
      </c>
      <c r="M17" s="163">
        <v>0</v>
      </c>
      <c r="N17" s="163">
        <v>0</v>
      </c>
      <c r="O17" s="162">
        <f t="shared" si="3"/>
        <v>3700000000</v>
      </c>
      <c r="P17" s="162">
        <v>3700000000</v>
      </c>
      <c r="Q17" s="164">
        <f t="shared" si="0"/>
        <v>1</v>
      </c>
      <c r="R17" s="180">
        <v>0</v>
      </c>
      <c r="S17" s="164">
        <f t="shared" si="1"/>
        <v>0</v>
      </c>
      <c r="T17" s="177"/>
      <c r="U17" s="177"/>
      <c r="V17" s="177"/>
      <c r="W17" s="154"/>
      <c r="X17" s="131"/>
      <c r="Y17" s="131"/>
      <c r="Z17" s="131"/>
    </row>
    <row r="18" spans="1:26" ht="15.75" customHeight="1" x14ac:dyDescent="0.2">
      <c r="A18" s="131"/>
      <c r="B18" s="177"/>
      <c r="C18" s="175" t="s">
        <v>68</v>
      </c>
      <c r="D18" s="175">
        <v>5</v>
      </c>
      <c r="E18" s="161" t="s">
        <v>69</v>
      </c>
      <c r="F18" s="161" t="s">
        <v>47</v>
      </c>
      <c r="G18" s="178" t="s">
        <v>70</v>
      </c>
      <c r="H18" s="179" t="s">
        <v>71</v>
      </c>
      <c r="I18" s="162">
        <v>1600000000</v>
      </c>
      <c r="J18" s="163">
        <v>0</v>
      </c>
      <c r="K18" s="163">
        <v>0</v>
      </c>
      <c r="L18" s="163">
        <v>0</v>
      </c>
      <c r="M18" s="163">
        <v>0</v>
      </c>
      <c r="N18" s="163">
        <v>0</v>
      </c>
      <c r="O18" s="162">
        <f t="shared" si="3"/>
        <v>1600000000</v>
      </c>
      <c r="P18" s="162">
        <v>1600000000</v>
      </c>
      <c r="Q18" s="164">
        <f t="shared" si="0"/>
        <v>1</v>
      </c>
      <c r="R18" s="162">
        <v>1600000000</v>
      </c>
      <c r="S18" s="164">
        <f t="shared" si="1"/>
        <v>1</v>
      </c>
      <c r="T18" s="177"/>
      <c r="U18" s="177"/>
      <c r="V18" s="177"/>
      <c r="W18" s="154"/>
      <c r="X18" s="131"/>
      <c r="Y18" s="131"/>
      <c r="Z18" s="131"/>
    </row>
    <row r="19" spans="1:26" ht="15.75" customHeight="1" x14ac:dyDescent="0.2">
      <c r="A19" s="131"/>
      <c r="B19" s="177"/>
      <c r="C19" s="177"/>
      <c r="D19" s="177"/>
      <c r="E19" s="161" t="s">
        <v>72</v>
      </c>
      <c r="F19" s="161" t="s">
        <v>47</v>
      </c>
      <c r="G19" s="177"/>
      <c r="H19" s="177"/>
      <c r="I19" s="162">
        <v>60000000</v>
      </c>
      <c r="J19" s="163">
        <v>0</v>
      </c>
      <c r="K19" s="163">
        <v>0</v>
      </c>
      <c r="L19" s="163">
        <v>0</v>
      </c>
      <c r="M19" s="163">
        <v>0</v>
      </c>
      <c r="N19" s="163">
        <v>0</v>
      </c>
      <c r="O19" s="162">
        <f t="shared" si="3"/>
        <v>60000000</v>
      </c>
      <c r="P19" s="162">
        <v>60000000</v>
      </c>
      <c r="Q19" s="164">
        <f t="shared" si="0"/>
        <v>1</v>
      </c>
      <c r="R19" s="162">
        <v>60000000</v>
      </c>
      <c r="S19" s="164">
        <f t="shared" si="1"/>
        <v>1</v>
      </c>
      <c r="T19" s="177"/>
      <c r="U19" s="177"/>
      <c r="V19" s="177"/>
      <c r="W19" s="154"/>
      <c r="X19" s="131"/>
      <c r="Y19" s="131"/>
      <c r="Z19" s="131"/>
    </row>
    <row r="20" spans="1:26" ht="15.75" customHeight="1" x14ac:dyDescent="0.2">
      <c r="A20" s="131"/>
      <c r="B20" s="177"/>
      <c r="C20" s="177"/>
      <c r="D20" s="177"/>
      <c r="E20" s="161" t="s">
        <v>72</v>
      </c>
      <c r="F20" s="161" t="s">
        <v>47</v>
      </c>
      <c r="G20" s="181"/>
      <c r="H20" s="177"/>
      <c r="I20" s="162">
        <v>1040000000</v>
      </c>
      <c r="J20" s="163"/>
      <c r="K20" s="163"/>
      <c r="L20" s="163">
        <v>1040000000</v>
      </c>
      <c r="M20" s="163">
        <v>0</v>
      </c>
      <c r="N20" s="163">
        <v>0</v>
      </c>
      <c r="O20" s="162">
        <f t="shared" si="3"/>
        <v>0</v>
      </c>
      <c r="P20" s="162">
        <v>0</v>
      </c>
      <c r="Q20" s="164">
        <v>0</v>
      </c>
      <c r="R20" s="162">
        <v>0</v>
      </c>
      <c r="S20" s="164">
        <v>0</v>
      </c>
      <c r="T20" s="177"/>
      <c r="U20" s="177"/>
      <c r="V20" s="177"/>
      <c r="W20" s="154"/>
      <c r="X20" s="131"/>
      <c r="Y20" s="131"/>
      <c r="Z20" s="131"/>
    </row>
    <row r="21" spans="1:26" ht="15.75" customHeight="1" x14ac:dyDescent="0.2">
      <c r="A21" s="131"/>
      <c r="B21" s="177"/>
      <c r="C21" s="177"/>
      <c r="D21" s="181"/>
      <c r="E21" s="161" t="s">
        <v>63</v>
      </c>
      <c r="F21" s="161" t="s">
        <v>47</v>
      </c>
      <c r="G21" s="184" t="s">
        <v>73</v>
      </c>
      <c r="H21" s="181"/>
      <c r="I21" s="162">
        <v>0</v>
      </c>
      <c r="J21" s="163">
        <v>0</v>
      </c>
      <c r="K21" s="163">
        <v>1040000000</v>
      </c>
      <c r="L21" s="163">
        <v>0</v>
      </c>
      <c r="M21" s="163">
        <v>0</v>
      </c>
      <c r="N21" s="163">
        <v>0</v>
      </c>
      <c r="O21" s="162">
        <f t="shared" si="3"/>
        <v>1040000000</v>
      </c>
      <c r="P21" s="162">
        <v>484201191</v>
      </c>
      <c r="Q21" s="164">
        <f t="shared" ref="Q21:Q30" si="4">+P21/O21</f>
        <v>0.46557806826923076</v>
      </c>
      <c r="R21" s="162">
        <v>190516666</v>
      </c>
      <c r="S21" s="164">
        <f t="shared" ref="S21:S30" si="5">+R21/O21</f>
        <v>0.18318910192307691</v>
      </c>
      <c r="T21" s="177"/>
      <c r="U21" s="177"/>
      <c r="V21" s="177"/>
      <c r="W21" s="154"/>
      <c r="X21" s="131"/>
      <c r="Y21" s="131"/>
      <c r="Z21" s="131"/>
    </row>
    <row r="22" spans="1:26" ht="15.75" customHeight="1" x14ac:dyDescent="0.2">
      <c r="A22" s="131"/>
      <c r="B22" s="177"/>
      <c r="C22" s="177"/>
      <c r="D22" s="185">
        <v>4</v>
      </c>
      <c r="E22" s="161" t="s">
        <v>74</v>
      </c>
      <c r="F22" s="161" t="s">
        <v>47</v>
      </c>
      <c r="G22" s="178" t="s">
        <v>75</v>
      </c>
      <c r="H22" s="179" t="s">
        <v>76</v>
      </c>
      <c r="I22" s="162">
        <v>8500000000</v>
      </c>
      <c r="J22" s="163">
        <v>0</v>
      </c>
      <c r="K22" s="163">
        <v>0</v>
      </c>
      <c r="L22" s="163">
        <v>0</v>
      </c>
      <c r="M22" s="163">
        <v>0</v>
      </c>
      <c r="N22" s="163">
        <v>0</v>
      </c>
      <c r="O22" s="162">
        <f t="shared" si="3"/>
        <v>8500000000</v>
      </c>
      <c r="P22" s="162">
        <v>8500000000</v>
      </c>
      <c r="Q22" s="164">
        <f t="shared" si="4"/>
        <v>1</v>
      </c>
      <c r="R22" s="162">
        <v>1340000000</v>
      </c>
      <c r="S22" s="164">
        <f t="shared" si="5"/>
        <v>0.15764705882352942</v>
      </c>
      <c r="T22" s="177"/>
      <c r="U22" s="177"/>
      <c r="V22" s="177"/>
      <c r="W22" s="154"/>
      <c r="X22" s="131"/>
      <c r="Y22" s="131"/>
      <c r="Z22" s="131"/>
    </row>
    <row r="23" spans="1:26" ht="15.75" customHeight="1" x14ac:dyDescent="0.2">
      <c r="A23" s="131"/>
      <c r="B23" s="181"/>
      <c r="C23" s="181"/>
      <c r="D23" s="181"/>
      <c r="E23" s="161" t="s">
        <v>77</v>
      </c>
      <c r="F23" s="161" t="s">
        <v>47</v>
      </c>
      <c r="G23" s="181"/>
      <c r="H23" s="181"/>
      <c r="I23" s="162">
        <v>3000000000</v>
      </c>
      <c r="J23" s="163">
        <v>0</v>
      </c>
      <c r="K23" s="163">
        <v>0</v>
      </c>
      <c r="L23" s="163">
        <v>0</v>
      </c>
      <c r="M23" s="163">
        <v>0</v>
      </c>
      <c r="N23" s="163">
        <v>0</v>
      </c>
      <c r="O23" s="162">
        <f t="shared" si="3"/>
        <v>3000000000</v>
      </c>
      <c r="P23" s="162">
        <v>3000000000</v>
      </c>
      <c r="Q23" s="164">
        <f t="shared" si="4"/>
        <v>1</v>
      </c>
      <c r="R23" s="162">
        <v>0</v>
      </c>
      <c r="S23" s="164">
        <f t="shared" si="5"/>
        <v>0</v>
      </c>
      <c r="T23" s="181"/>
      <c r="U23" s="181"/>
      <c r="V23" s="181"/>
      <c r="W23" s="158"/>
      <c r="X23" s="131"/>
      <c r="Y23" s="131"/>
      <c r="Z23" s="131"/>
    </row>
    <row r="24" spans="1:26" ht="15" customHeight="1" x14ac:dyDescent="0.2">
      <c r="A24" s="131"/>
      <c r="B24" s="167"/>
      <c r="C24" s="168"/>
      <c r="D24" s="168"/>
      <c r="E24" s="168"/>
      <c r="F24" s="168"/>
      <c r="G24" s="168"/>
      <c r="H24" s="168"/>
      <c r="I24" s="169">
        <f>SUM(I11:I23)</f>
        <v>28000000000</v>
      </c>
      <c r="J24" s="170">
        <f t="shared" ref="J24:N24" si="6">SUM(J12:J23)</f>
        <v>0</v>
      </c>
      <c r="K24" s="170">
        <f t="shared" si="6"/>
        <v>1040000000</v>
      </c>
      <c r="L24" s="170">
        <f t="shared" si="6"/>
        <v>1040000000</v>
      </c>
      <c r="M24" s="170">
        <f t="shared" si="6"/>
        <v>0</v>
      </c>
      <c r="N24" s="170">
        <f t="shared" si="6"/>
        <v>0</v>
      </c>
      <c r="O24" s="169">
        <f t="shared" ref="O24:P24" si="7">SUM(O11:O23)</f>
        <v>28000000000</v>
      </c>
      <c r="P24" s="169">
        <f t="shared" si="7"/>
        <v>27444201191</v>
      </c>
      <c r="Q24" s="171">
        <f t="shared" si="4"/>
        <v>0.98015004253571425</v>
      </c>
      <c r="R24" s="169">
        <f>SUM(R11:R23)</f>
        <v>3530516666</v>
      </c>
      <c r="S24" s="171">
        <f t="shared" si="5"/>
        <v>0.12608988092857143</v>
      </c>
      <c r="T24" s="186"/>
      <c r="U24" s="186"/>
      <c r="V24" s="187"/>
      <c r="W24" s="187"/>
      <c r="X24" s="131"/>
      <c r="Y24" s="131"/>
      <c r="Z24" s="131"/>
    </row>
    <row r="25" spans="1:26" ht="15.75" customHeight="1" x14ac:dyDescent="0.2">
      <c r="A25" s="131"/>
      <c r="B25" s="188" t="s">
        <v>78</v>
      </c>
      <c r="C25" s="160" t="s">
        <v>79</v>
      </c>
      <c r="D25" s="189">
        <v>1</v>
      </c>
      <c r="E25" s="161" t="s">
        <v>80</v>
      </c>
      <c r="F25" s="161" t="s">
        <v>81</v>
      </c>
      <c r="G25" s="182" t="s">
        <v>82</v>
      </c>
      <c r="H25" s="161" t="s">
        <v>83</v>
      </c>
      <c r="I25" s="162">
        <v>1680000000</v>
      </c>
      <c r="J25" s="163">
        <v>0</v>
      </c>
      <c r="K25" s="163">
        <v>0</v>
      </c>
      <c r="L25" s="163">
        <v>0</v>
      </c>
      <c r="M25" s="163">
        <v>0</v>
      </c>
      <c r="N25" s="163">
        <v>0</v>
      </c>
      <c r="O25" s="162">
        <f t="shared" ref="O25:O28" si="8">+I25+J25+K25-L25-M25+N25</f>
        <v>1680000000</v>
      </c>
      <c r="P25" s="162">
        <v>1680000000</v>
      </c>
      <c r="Q25" s="164">
        <f t="shared" si="4"/>
        <v>1</v>
      </c>
      <c r="R25" s="162">
        <v>1680000000</v>
      </c>
      <c r="S25" s="164">
        <f t="shared" si="5"/>
        <v>1</v>
      </c>
      <c r="T25" s="175" t="s">
        <v>234</v>
      </c>
      <c r="U25" s="175" t="s">
        <v>235</v>
      </c>
      <c r="V25" s="172" t="s">
        <v>236</v>
      </c>
      <c r="W25" s="176" t="s">
        <v>268</v>
      </c>
      <c r="X25" s="131"/>
      <c r="Y25" s="131"/>
      <c r="Z25" s="131"/>
    </row>
    <row r="26" spans="1:26" ht="15.75" customHeight="1" x14ac:dyDescent="0.2">
      <c r="A26" s="131"/>
      <c r="B26" s="190"/>
      <c r="C26" s="173" t="s">
        <v>84</v>
      </c>
      <c r="D26" s="173">
        <v>845</v>
      </c>
      <c r="E26" s="191" t="s">
        <v>85</v>
      </c>
      <c r="F26" s="161" t="s">
        <v>81</v>
      </c>
      <c r="G26" s="182" t="s">
        <v>86</v>
      </c>
      <c r="H26" s="161" t="s">
        <v>87</v>
      </c>
      <c r="I26" s="162">
        <v>8520000000</v>
      </c>
      <c r="J26" s="163">
        <v>0</v>
      </c>
      <c r="K26" s="163">
        <v>0</v>
      </c>
      <c r="L26" s="163">
        <v>0</v>
      </c>
      <c r="M26" s="163">
        <v>0</v>
      </c>
      <c r="N26" s="163">
        <v>0</v>
      </c>
      <c r="O26" s="162">
        <f t="shared" si="8"/>
        <v>8520000000</v>
      </c>
      <c r="P26" s="162">
        <v>8520000000</v>
      </c>
      <c r="Q26" s="164">
        <f t="shared" si="4"/>
        <v>1</v>
      </c>
      <c r="R26" s="162">
        <v>2800000000</v>
      </c>
      <c r="S26" s="164">
        <f t="shared" si="5"/>
        <v>0.32863849765258218</v>
      </c>
      <c r="T26" s="177"/>
      <c r="U26" s="177"/>
      <c r="V26" s="177"/>
      <c r="W26" s="154"/>
      <c r="X26" s="131"/>
      <c r="Y26" s="131"/>
      <c r="Z26" s="131"/>
    </row>
    <row r="27" spans="1:26" ht="15.75" customHeight="1" x14ac:dyDescent="0.2">
      <c r="A27" s="131"/>
      <c r="B27" s="190"/>
      <c r="C27" s="175" t="s">
        <v>88</v>
      </c>
      <c r="D27" s="175">
        <v>80</v>
      </c>
      <c r="E27" s="161" t="s">
        <v>89</v>
      </c>
      <c r="F27" s="161" t="s">
        <v>81</v>
      </c>
      <c r="G27" s="178" t="s">
        <v>90</v>
      </c>
      <c r="H27" s="192" t="s">
        <v>91</v>
      </c>
      <c r="I27" s="162">
        <v>2000000000</v>
      </c>
      <c r="J27" s="163">
        <v>0</v>
      </c>
      <c r="K27" s="163">
        <v>0</v>
      </c>
      <c r="L27" s="163">
        <v>0</v>
      </c>
      <c r="M27" s="163">
        <v>0</v>
      </c>
      <c r="N27" s="163">
        <v>0</v>
      </c>
      <c r="O27" s="162">
        <f t="shared" si="8"/>
        <v>2000000000</v>
      </c>
      <c r="P27" s="162">
        <v>2000000000</v>
      </c>
      <c r="Q27" s="164">
        <f t="shared" si="4"/>
        <v>1</v>
      </c>
      <c r="R27" s="180">
        <v>0</v>
      </c>
      <c r="S27" s="164">
        <f t="shared" si="5"/>
        <v>0</v>
      </c>
      <c r="T27" s="177"/>
      <c r="U27" s="177"/>
      <c r="V27" s="177"/>
      <c r="W27" s="154"/>
      <c r="X27" s="131"/>
      <c r="Y27" s="131"/>
      <c r="Z27" s="131"/>
    </row>
    <row r="28" spans="1:26" ht="15.75" customHeight="1" x14ac:dyDescent="0.2">
      <c r="A28" s="131"/>
      <c r="B28" s="193"/>
      <c r="C28" s="177"/>
      <c r="D28" s="177"/>
      <c r="E28" s="161" t="s">
        <v>92</v>
      </c>
      <c r="F28" s="161" t="s">
        <v>81</v>
      </c>
      <c r="G28" s="177"/>
      <c r="H28" s="177"/>
      <c r="I28" s="162">
        <v>2800000000</v>
      </c>
      <c r="J28" s="163">
        <v>0</v>
      </c>
      <c r="K28" s="163">
        <v>0</v>
      </c>
      <c r="L28" s="163">
        <v>0</v>
      </c>
      <c r="M28" s="163">
        <v>0</v>
      </c>
      <c r="N28" s="163">
        <v>0</v>
      </c>
      <c r="O28" s="162">
        <f t="shared" si="8"/>
        <v>2800000000</v>
      </c>
      <c r="P28" s="162">
        <v>2800000000</v>
      </c>
      <c r="Q28" s="164">
        <f t="shared" si="4"/>
        <v>1</v>
      </c>
      <c r="R28" s="180">
        <v>0</v>
      </c>
      <c r="S28" s="164">
        <f t="shared" si="5"/>
        <v>0</v>
      </c>
      <c r="T28" s="181"/>
      <c r="U28" s="181"/>
      <c r="V28" s="181"/>
      <c r="W28" s="158"/>
      <c r="X28" s="131"/>
      <c r="Y28" s="131"/>
      <c r="Z28" s="131"/>
    </row>
    <row r="29" spans="1:26" ht="15.75" customHeight="1" x14ac:dyDescent="0.2">
      <c r="A29" s="131"/>
      <c r="B29" s="167"/>
      <c r="C29" s="168"/>
      <c r="D29" s="168"/>
      <c r="E29" s="168"/>
      <c r="F29" s="168"/>
      <c r="G29" s="168"/>
      <c r="H29" s="168"/>
      <c r="I29" s="169">
        <f t="shared" ref="I29:P29" si="9">SUM(I25:I28)</f>
        <v>15000000000</v>
      </c>
      <c r="J29" s="170">
        <f t="shared" si="9"/>
        <v>0</v>
      </c>
      <c r="K29" s="170">
        <f t="shared" si="9"/>
        <v>0</v>
      </c>
      <c r="L29" s="170">
        <f t="shared" si="9"/>
        <v>0</v>
      </c>
      <c r="M29" s="170">
        <f t="shared" si="9"/>
        <v>0</v>
      </c>
      <c r="N29" s="170">
        <f t="shared" si="9"/>
        <v>0</v>
      </c>
      <c r="O29" s="169">
        <f t="shared" si="9"/>
        <v>15000000000</v>
      </c>
      <c r="P29" s="169">
        <f t="shared" si="9"/>
        <v>15000000000</v>
      </c>
      <c r="Q29" s="171">
        <f t="shared" si="4"/>
        <v>1</v>
      </c>
      <c r="R29" s="169">
        <f>SUM(R25:R28)</f>
        <v>4480000000</v>
      </c>
      <c r="S29" s="171">
        <f t="shared" si="5"/>
        <v>0.29866666666666669</v>
      </c>
      <c r="T29" s="186"/>
      <c r="U29" s="186"/>
      <c r="V29" s="187"/>
      <c r="W29" s="187"/>
      <c r="X29" s="131"/>
      <c r="Y29" s="131"/>
      <c r="Z29" s="131"/>
    </row>
    <row r="30" spans="1:26" ht="15.75" customHeight="1" x14ac:dyDescent="0.2">
      <c r="A30" s="131"/>
      <c r="B30" s="102" t="s">
        <v>93</v>
      </c>
      <c r="C30" s="160" t="s">
        <v>94</v>
      </c>
      <c r="D30" s="175">
        <v>2</v>
      </c>
      <c r="E30" s="161" t="s">
        <v>95</v>
      </c>
      <c r="F30" s="161" t="s">
        <v>81</v>
      </c>
      <c r="G30" s="161" t="s">
        <v>96</v>
      </c>
      <c r="H30" s="161" t="s">
        <v>97</v>
      </c>
      <c r="I30" s="194">
        <v>2000000000</v>
      </c>
      <c r="J30" s="194">
        <v>0</v>
      </c>
      <c r="K30" s="194">
        <v>0</v>
      </c>
      <c r="L30" s="194">
        <v>0</v>
      </c>
      <c r="M30" s="194">
        <v>0</v>
      </c>
      <c r="N30" s="194">
        <v>0</v>
      </c>
      <c r="O30" s="194">
        <f>+I30+J30+K30-L30-M30+N30</f>
        <v>2000000000</v>
      </c>
      <c r="P30" s="194">
        <v>2000000000</v>
      </c>
      <c r="Q30" s="195">
        <f t="shared" si="4"/>
        <v>1</v>
      </c>
      <c r="R30" s="194">
        <v>100000000</v>
      </c>
      <c r="S30" s="195">
        <f t="shared" si="5"/>
        <v>0.05</v>
      </c>
      <c r="T30" s="175" t="s">
        <v>229</v>
      </c>
      <c r="U30" s="175" t="s">
        <v>235</v>
      </c>
      <c r="V30" s="172" t="s">
        <v>236</v>
      </c>
      <c r="W30" s="176" t="s">
        <v>269</v>
      </c>
      <c r="X30" s="131"/>
      <c r="Y30" s="131"/>
      <c r="Z30" s="131"/>
    </row>
    <row r="31" spans="1:26" ht="15.75" customHeight="1" x14ac:dyDescent="0.2">
      <c r="A31" s="131"/>
      <c r="B31" s="139"/>
      <c r="C31" s="160" t="s">
        <v>98</v>
      </c>
      <c r="D31" s="181"/>
      <c r="E31" s="161" t="s">
        <v>99</v>
      </c>
      <c r="F31" s="161" t="s">
        <v>81</v>
      </c>
      <c r="G31" s="161" t="s">
        <v>96</v>
      </c>
      <c r="H31" s="161" t="s">
        <v>97</v>
      </c>
      <c r="I31" s="181"/>
      <c r="J31" s="181"/>
      <c r="K31" s="181"/>
      <c r="L31" s="181"/>
      <c r="M31" s="181"/>
      <c r="N31" s="181"/>
      <c r="O31" s="181"/>
      <c r="P31" s="181"/>
      <c r="Q31" s="158"/>
      <c r="R31" s="181"/>
      <c r="S31" s="158"/>
      <c r="T31" s="177"/>
      <c r="U31" s="177"/>
      <c r="V31" s="177"/>
      <c r="W31" s="154"/>
      <c r="X31" s="131"/>
      <c r="Y31" s="131"/>
      <c r="Z31" s="131"/>
    </row>
    <row r="32" spans="1:26" ht="15.75" customHeight="1" x14ac:dyDescent="0.2">
      <c r="A32" s="131"/>
      <c r="B32" s="139"/>
      <c r="C32" s="196" t="s">
        <v>84</v>
      </c>
      <c r="D32" s="175">
        <v>4</v>
      </c>
      <c r="E32" s="161" t="s">
        <v>95</v>
      </c>
      <c r="F32" s="161" t="s">
        <v>81</v>
      </c>
      <c r="G32" s="161" t="s">
        <v>100</v>
      </c>
      <c r="H32" s="161" t="s">
        <v>101</v>
      </c>
      <c r="I32" s="194">
        <f>6230000000+70000000</f>
        <v>6300000000</v>
      </c>
      <c r="J32" s="194">
        <v>0</v>
      </c>
      <c r="K32" s="194">
        <v>0</v>
      </c>
      <c r="L32" s="194">
        <v>0</v>
      </c>
      <c r="M32" s="194">
        <v>0</v>
      </c>
      <c r="N32" s="194">
        <v>0</v>
      </c>
      <c r="O32" s="194">
        <f>+I32+J32+K32-L32-M32+N32</f>
        <v>6300000000</v>
      </c>
      <c r="P32" s="194">
        <v>6300000000</v>
      </c>
      <c r="Q32" s="195">
        <f>+P32/O32</f>
        <v>1</v>
      </c>
      <c r="R32" s="194">
        <v>0</v>
      </c>
      <c r="S32" s="195">
        <f>+R32/O32</f>
        <v>0</v>
      </c>
      <c r="T32" s="177"/>
      <c r="U32" s="177"/>
      <c r="V32" s="177"/>
      <c r="W32" s="154"/>
      <c r="X32" s="131"/>
      <c r="Y32" s="131"/>
      <c r="Z32" s="131"/>
    </row>
    <row r="33" spans="1:26" ht="15.75" customHeight="1" x14ac:dyDescent="0.2">
      <c r="A33" s="131"/>
      <c r="B33" s="139"/>
      <c r="C33" s="160" t="s">
        <v>102</v>
      </c>
      <c r="D33" s="181"/>
      <c r="E33" s="161" t="s">
        <v>99</v>
      </c>
      <c r="F33" s="161" t="s">
        <v>81</v>
      </c>
      <c r="G33" s="161" t="s">
        <v>100</v>
      </c>
      <c r="H33" s="161" t="s">
        <v>101</v>
      </c>
      <c r="I33" s="181"/>
      <c r="J33" s="181"/>
      <c r="K33" s="181"/>
      <c r="L33" s="181"/>
      <c r="M33" s="181"/>
      <c r="N33" s="181"/>
      <c r="O33" s="181"/>
      <c r="P33" s="181"/>
      <c r="Q33" s="158"/>
      <c r="R33" s="181"/>
      <c r="S33" s="158"/>
      <c r="T33" s="177"/>
      <c r="U33" s="177"/>
      <c r="V33" s="177"/>
      <c r="W33" s="154"/>
      <c r="X33" s="131"/>
      <c r="Y33" s="131"/>
      <c r="Z33" s="131"/>
    </row>
    <row r="34" spans="1:26" ht="15.75" customHeight="1" x14ac:dyDescent="0.2">
      <c r="A34" s="131"/>
      <c r="B34" s="139"/>
      <c r="C34" s="160" t="s">
        <v>88</v>
      </c>
      <c r="D34" s="160">
        <v>1</v>
      </c>
      <c r="E34" s="161" t="s">
        <v>103</v>
      </c>
      <c r="F34" s="161" t="s">
        <v>81</v>
      </c>
      <c r="G34" s="161" t="s">
        <v>104</v>
      </c>
      <c r="H34" s="161" t="s">
        <v>105</v>
      </c>
      <c r="I34" s="162">
        <v>200000000</v>
      </c>
      <c r="J34" s="163">
        <v>0</v>
      </c>
      <c r="K34" s="163">
        <v>0</v>
      </c>
      <c r="L34" s="163">
        <v>0</v>
      </c>
      <c r="M34" s="163">
        <v>0</v>
      </c>
      <c r="N34" s="163">
        <v>0</v>
      </c>
      <c r="O34" s="163">
        <f>+I34+J34+K34-L34-M34+N34</f>
        <v>200000000</v>
      </c>
      <c r="P34" s="163">
        <v>200000000</v>
      </c>
      <c r="Q34" s="164">
        <f t="shared" ref="Q34:Q47" si="10">+P34/O34</f>
        <v>1</v>
      </c>
      <c r="R34" s="163">
        <v>200000000</v>
      </c>
      <c r="S34" s="164">
        <f t="shared" ref="S34:S35" si="11">+R34/O34</f>
        <v>1</v>
      </c>
      <c r="T34" s="181"/>
      <c r="U34" s="181"/>
      <c r="V34" s="181"/>
      <c r="W34" s="158"/>
      <c r="X34" s="131"/>
      <c r="Y34" s="131"/>
      <c r="Z34" s="131"/>
    </row>
    <row r="35" spans="1:26" ht="15.75" customHeight="1" x14ac:dyDescent="0.2">
      <c r="A35" s="131"/>
      <c r="B35" s="167"/>
      <c r="C35" s="168"/>
      <c r="D35" s="168"/>
      <c r="E35" s="168"/>
      <c r="F35" s="168"/>
      <c r="G35" s="168"/>
      <c r="H35" s="168"/>
      <c r="I35" s="169">
        <f t="shared" ref="I35:P35" si="12">SUM(I30:I34)</f>
        <v>8500000000</v>
      </c>
      <c r="J35" s="170">
        <f t="shared" si="12"/>
        <v>0</v>
      </c>
      <c r="K35" s="170">
        <f t="shared" si="12"/>
        <v>0</v>
      </c>
      <c r="L35" s="170">
        <f t="shared" si="12"/>
        <v>0</v>
      </c>
      <c r="M35" s="170">
        <f t="shared" si="12"/>
        <v>0</v>
      </c>
      <c r="N35" s="170">
        <f t="shared" si="12"/>
        <v>0</v>
      </c>
      <c r="O35" s="169">
        <f t="shared" si="12"/>
        <v>8500000000</v>
      </c>
      <c r="P35" s="169">
        <f t="shared" si="12"/>
        <v>8500000000</v>
      </c>
      <c r="Q35" s="171">
        <f t="shared" si="10"/>
        <v>1</v>
      </c>
      <c r="R35" s="169">
        <f>SUM(R30:R34)</f>
        <v>300000000</v>
      </c>
      <c r="S35" s="171">
        <f t="shared" si="11"/>
        <v>3.5294117647058823E-2</v>
      </c>
      <c r="T35" s="169"/>
      <c r="U35" s="169"/>
      <c r="V35" s="169"/>
      <c r="W35" s="169"/>
      <c r="X35" s="131"/>
      <c r="Y35" s="131"/>
      <c r="Z35" s="131"/>
    </row>
    <row r="36" spans="1:26" ht="15.75" customHeight="1" x14ac:dyDescent="0.2">
      <c r="A36" s="131"/>
      <c r="B36" s="172" t="s">
        <v>106</v>
      </c>
      <c r="C36" s="175" t="s">
        <v>107</v>
      </c>
      <c r="D36" s="175">
        <v>58</v>
      </c>
      <c r="E36" s="161" t="s">
        <v>108</v>
      </c>
      <c r="F36" s="161" t="s">
        <v>81</v>
      </c>
      <c r="G36" s="161" t="s">
        <v>109</v>
      </c>
      <c r="H36" s="197" t="s">
        <v>110</v>
      </c>
      <c r="I36" s="162">
        <v>0</v>
      </c>
      <c r="J36" s="163">
        <v>0</v>
      </c>
      <c r="K36" s="163">
        <v>2600000000</v>
      </c>
      <c r="L36" s="163">
        <v>0</v>
      </c>
      <c r="M36" s="163">
        <v>0</v>
      </c>
      <c r="N36" s="163">
        <v>0</v>
      </c>
      <c r="O36" s="163">
        <f t="shared" ref="O36:O41" si="13">+I36+J36+K36-L36-M36+N36</f>
        <v>2600000000</v>
      </c>
      <c r="P36" s="163">
        <v>2600000000</v>
      </c>
      <c r="Q36" s="164">
        <f t="shared" si="10"/>
        <v>1</v>
      </c>
      <c r="R36" s="163">
        <f>328978923+181420824</f>
        <v>510399747</v>
      </c>
      <c r="S36" s="164">
        <f t="shared" ref="S36:S41" si="14">+R36/P36</f>
        <v>0.196307595</v>
      </c>
      <c r="T36" s="175" t="s">
        <v>237</v>
      </c>
      <c r="U36" s="175" t="s">
        <v>235</v>
      </c>
      <c r="V36" s="172" t="s">
        <v>236</v>
      </c>
      <c r="W36" s="176" t="s">
        <v>270</v>
      </c>
      <c r="X36" s="131"/>
      <c r="Y36" s="131"/>
      <c r="Z36" s="131"/>
    </row>
    <row r="37" spans="1:26" ht="15.75" customHeight="1" x14ac:dyDescent="0.2">
      <c r="A37" s="131"/>
      <c r="B37" s="177"/>
      <c r="C37" s="177"/>
      <c r="D37" s="177"/>
      <c r="E37" s="161" t="s">
        <v>108</v>
      </c>
      <c r="F37" s="161" t="s">
        <v>81</v>
      </c>
      <c r="G37" s="161" t="s">
        <v>111</v>
      </c>
      <c r="H37" s="197" t="s">
        <v>110</v>
      </c>
      <c r="I37" s="162">
        <v>8000000000</v>
      </c>
      <c r="J37" s="163">
        <v>0</v>
      </c>
      <c r="K37" s="163">
        <v>0</v>
      </c>
      <c r="L37" s="163">
        <v>0</v>
      </c>
      <c r="M37" s="163">
        <v>0</v>
      </c>
      <c r="N37" s="163">
        <v>0</v>
      </c>
      <c r="O37" s="163">
        <f t="shared" si="13"/>
        <v>8000000000</v>
      </c>
      <c r="P37" s="163">
        <v>8000000000</v>
      </c>
      <c r="Q37" s="164">
        <f t="shared" si="10"/>
        <v>1</v>
      </c>
      <c r="R37" s="163">
        <v>0</v>
      </c>
      <c r="S37" s="164">
        <f t="shared" si="14"/>
        <v>0</v>
      </c>
      <c r="T37" s="177"/>
      <c r="U37" s="177"/>
      <c r="V37" s="177"/>
      <c r="W37" s="154"/>
      <c r="X37" s="131"/>
      <c r="Y37" s="131"/>
      <c r="Z37" s="131"/>
    </row>
    <row r="38" spans="1:26" ht="15.75" customHeight="1" x14ac:dyDescent="0.2">
      <c r="A38" s="131"/>
      <c r="B38" s="177"/>
      <c r="C38" s="177"/>
      <c r="D38" s="177"/>
      <c r="E38" s="161" t="s">
        <v>112</v>
      </c>
      <c r="F38" s="161" t="s">
        <v>81</v>
      </c>
      <c r="G38" s="161" t="s">
        <v>111</v>
      </c>
      <c r="H38" s="197" t="s">
        <v>110</v>
      </c>
      <c r="I38" s="162">
        <v>1000000000</v>
      </c>
      <c r="J38" s="163">
        <v>0</v>
      </c>
      <c r="K38" s="163">
        <v>10500000000</v>
      </c>
      <c r="L38" s="163">
        <v>0</v>
      </c>
      <c r="M38" s="163">
        <v>0</v>
      </c>
      <c r="N38" s="163">
        <v>0</v>
      </c>
      <c r="O38" s="163">
        <f t="shared" si="13"/>
        <v>11500000000</v>
      </c>
      <c r="P38" s="163">
        <v>10951554955</v>
      </c>
      <c r="Q38" s="164">
        <f t="shared" si="10"/>
        <v>0.95230912652173916</v>
      </c>
      <c r="R38" s="163">
        <v>0</v>
      </c>
      <c r="S38" s="164">
        <f t="shared" si="14"/>
        <v>0</v>
      </c>
      <c r="T38" s="177"/>
      <c r="U38" s="177"/>
      <c r="V38" s="177"/>
      <c r="W38" s="154"/>
      <c r="X38" s="131"/>
      <c r="Y38" s="131"/>
      <c r="Z38" s="131"/>
    </row>
    <row r="39" spans="1:26" ht="15.75" customHeight="1" x14ac:dyDescent="0.2">
      <c r="A39" s="131"/>
      <c r="B39" s="177"/>
      <c r="C39" s="181"/>
      <c r="D39" s="181"/>
      <c r="E39" s="161" t="s">
        <v>113</v>
      </c>
      <c r="F39" s="161" t="s">
        <v>81</v>
      </c>
      <c r="G39" s="161" t="s">
        <v>111</v>
      </c>
      <c r="H39" s="197" t="s">
        <v>110</v>
      </c>
      <c r="I39" s="162">
        <v>22500362826</v>
      </c>
      <c r="J39" s="163">
        <v>0</v>
      </c>
      <c r="K39" s="163"/>
      <c r="L39" s="163">
        <v>2600000000</v>
      </c>
      <c r="M39" s="163">
        <v>0</v>
      </c>
      <c r="N39" s="163">
        <v>0</v>
      </c>
      <c r="O39" s="163">
        <f t="shared" si="13"/>
        <v>19900362826</v>
      </c>
      <c r="P39" s="163">
        <v>19900362826</v>
      </c>
      <c r="Q39" s="164">
        <f t="shared" si="10"/>
        <v>1</v>
      </c>
      <c r="R39" s="163">
        <v>2000000000</v>
      </c>
      <c r="S39" s="164">
        <f t="shared" si="14"/>
        <v>0.10050068018795026</v>
      </c>
      <c r="T39" s="177"/>
      <c r="U39" s="177"/>
      <c r="V39" s="177"/>
      <c r="W39" s="154"/>
      <c r="X39" s="131"/>
      <c r="Y39" s="131"/>
      <c r="Z39" s="131"/>
    </row>
    <row r="40" spans="1:26" ht="15.75" customHeight="1" x14ac:dyDescent="0.2">
      <c r="A40" s="131"/>
      <c r="B40" s="177"/>
      <c r="C40" s="175" t="s">
        <v>114</v>
      </c>
      <c r="D40" s="175">
        <v>5</v>
      </c>
      <c r="E40" s="161" t="s">
        <v>115</v>
      </c>
      <c r="F40" s="161" t="s">
        <v>81</v>
      </c>
      <c r="G40" s="161" t="s">
        <v>116</v>
      </c>
      <c r="H40" s="198" t="s">
        <v>117</v>
      </c>
      <c r="I40" s="162">
        <v>2205000000</v>
      </c>
      <c r="J40" s="163">
        <v>0</v>
      </c>
      <c r="K40" s="163">
        <v>0</v>
      </c>
      <c r="L40" s="163">
        <v>0</v>
      </c>
      <c r="M40" s="163">
        <v>0</v>
      </c>
      <c r="N40" s="163">
        <v>0</v>
      </c>
      <c r="O40" s="163">
        <f t="shared" si="13"/>
        <v>2205000000</v>
      </c>
      <c r="P40" s="163">
        <v>2205000000</v>
      </c>
      <c r="Q40" s="164">
        <f t="shared" si="10"/>
        <v>1</v>
      </c>
      <c r="R40" s="163">
        <v>2205000000</v>
      </c>
      <c r="S40" s="164">
        <f t="shared" si="14"/>
        <v>1</v>
      </c>
      <c r="T40" s="177"/>
      <c r="U40" s="177"/>
      <c r="V40" s="177"/>
      <c r="W40" s="154"/>
      <c r="X40" s="131"/>
      <c r="Y40" s="131"/>
      <c r="Z40" s="131"/>
    </row>
    <row r="41" spans="1:26" ht="15.75" customHeight="1" x14ac:dyDescent="0.2">
      <c r="A41" s="131"/>
      <c r="B41" s="177"/>
      <c r="C41" s="181"/>
      <c r="D41" s="181"/>
      <c r="E41" s="161" t="s">
        <v>118</v>
      </c>
      <c r="F41" s="161" t="s">
        <v>81</v>
      </c>
      <c r="G41" s="161" t="s">
        <v>116</v>
      </c>
      <c r="H41" s="197" t="s">
        <v>117</v>
      </c>
      <c r="I41" s="162">
        <v>697000000</v>
      </c>
      <c r="J41" s="163">
        <v>0</v>
      </c>
      <c r="K41" s="163">
        <v>0</v>
      </c>
      <c r="L41" s="163">
        <v>0</v>
      </c>
      <c r="M41" s="163">
        <v>0</v>
      </c>
      <c r="N41" s="163">
        <v>0</v>
      </c>
      <c r="O41" s="163">
        <f t="shared" si="13"/>
        <v>697000000</v>
      </c>
      <c r="P41" s="163">
        <v>697000000</v>
      </c>
      <c r="Q41" s="164">
        <f t="shared" si="10"/>
        <v>1</v>
      </c>
      <c r="R41" s="163">
        <v>697000000</v>
      </c>
      <c r="S41" s="164">
        <f t="shared" si="14"/>
        <v>1</v>
      </c>
      <c r="T41" s="181"/>
      <c r="U41" s="181"/>
      <c r="V41" s="181"/>
      <c r="W41" s="158"/>
      <c r="X41" s="131"/>
      <c r="Y41" s="131"/>
      <c r="Z41" s="131"/>
    </row>
    <row r="42" spans="1:26" ht="15.75" customHeight="1" x14ac:dyDescent="0.2">
      <c r="A42" s="131"/>
      <c r="B42" s="167"/>
      <c r="C42" s="168"/>
      <c r="D42" s="168"/>
      <c r="E42" s="168"/>
      <c r="F42" s="168"/>
      <c r="G42" s="168"/>
      <c r="H42" s="168"/>
      <c r="I42" s="169">
        <f t="shared" ref="I42:P42" si="15">SUM(I36:I41)</f>
        <v>34402362826</v>
      </c>
      <c r="J42" s="169">
        <f t="shared" si="15"/>
        <v>0</v>
      </c>
      <c r="K42" s="169">
        <f t="shared" si="15"/>
        <v>13100000000</v>
      </c>
      <c r="L42" s="169">
        <f t="shared" si="15"/>
        <v>2600000000</v>
      </c>
      <c r="M42" s="169">
        <f t="shared" si="15"/>
        <v>0</v>
      </c>
      <c r="N42" s="169">
        <f t="shared" si="15"/>
        <v>0</v>
      </c>
      <c r="O42" s="169">
        <f t="shared" si="15"/>
        <v>44902362826</v>
      </c>
      <c r="P42" s="169">
        <f t="shared" si="15"/>
        <v>44353917781</v>
      </c>
      <c r="Q42" s="171">
        <f t="shared" si="10"/>
        <v>0.98778583106806062</v>
      </c>
      <c r="R42" s="169">
        <f>SUM(R36:R41)</f>
        <v>5412399747</v>
      </c>
      <c r="S42" s="171">
        <f t="shared" ref="S42:S47" si="16">+R42/O42</f>
        <v>0.12053708104345093</v>
      </c>
      <c r="T42" s="169"/>
      <c r="U42" s="169"/>
      <c r="V42" s="169"/>
      <c r="W42" s="169"/>
      <c r="X42" s="131"/>
      <c r="Y42" s="131"/>
      <c r="Z42" s="131"/>
    </row>
    <row r="43" spans="1:26" ht="15.75" customHeight="1" x14ac:dyDescent="0.2">
      <c r="A43" s="131"/>
      <c r="B43" s="102" t="s">
        <v>119</v>
      </c>
      <c r="C43" s="199" t="s">
        <v>120</v>
      </c>
      <c r="D43" s="160">
        <v>244</v>
      </c>
      <c r="E43" s="199" t="s">
        <v>121</v>
      </c>
      <c r="F43" s="161" t="s">
        <v>47</v>
      </c>
      <c r="G43" s="160" t="s">
        <v>122</v>
      </c>
      <c r="H43" s="197" t="s">
        <v>123</v>
      </c>
      <c r="I43" s="162">
        <v>80612053923</v>
      </c>
      <c r="J43" s="163">
        <v>0</v>
      </c>
      <c r="K43" s="163">
        <v>0</v>
      </c>
      <c r="L43" s="163">
        <v>0</v>
      </c>
      <c r="M43" s="163">
        <v>0</v>
      </c>
      <c r="N43" s="163">
        <v>47951282980</v>
      </c>
      <c r="O43" s="163">
        <f t="shared" ref="O43:O45" si="17">+I43+J43+K43-L43-M43+N43</f>
        <v>128563336903</v>
      </c>
      <c r="P43" s="163">
        <v>128563336903</v>
      </c>
      <c r="Q43" s="164">
        <f t="shared" si="10"/>
        <v>1</v>
      </c>
      <c r="R43" s="200">
        <v>58462086744</v>
      </c>
      <c r="S43" s="164">
        <f t="shared" si="16"/>
        <v>0.45473373787823484</v>
      </c>
      <c r="T43" s="175" t="s">
        <v>238</v>
      </c>
      <c r="U43" s="175" t="s">
        <v>239</v>
      </c>
      <c r="V43" s="172" t="s">
        <v>240</v>
      </c>
      <c r="W43" s="201" t="s">
        <v>271</v>
      </c>
      <c r="X43" s="131"/>
      <c r="Y43" s="131"/>
      <c r="Z43" s="131"/>
    </row>
    <row r="44" spans="1:26" ht="15.75" customHeight="1" x14ac:dyDescent="0.2">
      <c r="A44" s="131"/>
      <c r="B44" s="139"/>
      <c r="C44" s="161" t="s">
        <v>120</v>
      </c>
      <c r="D44" s="160">
        <v>850</v>
      </c>
      <c r="E44" s="161" t="s">
        <v>124</v>
      </c>
      <c r="F44" s="161" t="s">
        <v>47</v>
      </c>
      <c r="G44" s="160" t="s">
        <v>125</v>
      </c>
      <c r="H44" s="183" t="s">
        <v>126</v>
      </c>
      <c r="I44" s="162">
        <v>0</v>
      </c>
      <c r="J44" s="202">
        <v>62337913256</v>
      </c>
      <c r="K44" s="163">
        <v>0</v>
      </c>
      <c r="L44" s="163">
        <v>0</v>
      </c>
      <c r="M44" s="163">
        <v>0</v>
      </c>
      <c r="N44" s="163">
        <v>0</v>
      </c>
      <c r="O44" s="163">
        <f t="shared" si="17"/>
        <v>62337913256</v>
      </c>
      <c r="P44" s="163">
        <v>62337913256</v>
      </c>
      <c r="Q44" s="203">
        <f t="shared" si="10"/>
        <v>1</v>
      </c>
      <c r="R44" s="163">
        <v>62337913256</v>
      </c>
      <c r="S44" s="204">
        <f t="shared" si="16"/>
        <v>1</v>
      </c>
      <c r="T44" s="177"/>
      <c r="U44" s="177"/>
      <c r="V44" s="177"/>
      <c r="W44" s="154"/>
      <c r="X44" s="131"/>
      <c r="Y44" s="131"/>
      <c r="Z44" s="131"/>
    </row>
    <row r="45" spans="1:26" ht="15.75" customHeight="1" x14ac:dyDescent="0.2">
      <c r="A45" s="131"/>
      <c r="B45" s="139"/>
      <c r="C45" s="161" t="s">
        <v>127</v>
      </c>
      <c r="D45" s="160">
        <v>134</v>
      </c>
      <c r="E45" s="161" t="s">
        <v>128</v>
      </c>
      <c r="F45" s="161" t="s">
        <v>47</v>
      </c>
      <c r="G45" s="160" t="s">
        <v>129</v>
      </c>
      <c r="H45" s="161" t="s">
        <v>130</v>
      </c>
      <c r="I45" s="162">
        <v>19838959940</v>
      </c>
      <c r="J45" s="163">
        <v>0</v>
      </c>
      <c r="K45" s="163">
        <v>0</v>
      </c>
      <c r="L45" s="163">
        <v>0</v>
      </c>
      <c r="M45" s="163">
        <v>0</v>
      </c>
      <c r="N45" s="163">
        <v>25048717020</v>
      </c>
      <c r="O45" s="163">
        <f t="shared" si="17"/>
        <v>44887676960</v>
      </c>
      <c r="P45" s="163">
        <v>44887676960</v>
      </c>
      <c r="Q45" s="164">
        <f t="shared" si="10"/>
        <v>1</v>
      </c>
      <c r="R45" s="205">
        <v>0</v>
      </c>
      <c r="S45" s="164">
        <f t="shared" si="16"/>
        <v>0</v>
      </c>
      <c r="T45" s="181"/>
      <c r="U45" s="181"/>
      <c r="V45" s="181"/>
      <c r="W45" s="158"/>
      <c r="X45" s="131"/>
      <c r="Y45" s="131"/>
      <c r="Z45" s="131"/>
    </row>
    <row r="46" spans="1:26" ht="15.75" customHeight="1" x14ac:dyDescent="0.2">
      <c r="A46" s="131"/>
      <c r="B46" s="167"/>
      <c r="C46" s="168"/>
      <c r="D46" s="168"/>
      <c r="E46" s="168"/>
      <c r="F46" s="168"/>
      <c r="G46" s="168"/>
      <c r="H46" s="168"/>
      <c r="I46" s="169">
        <f t="shared" ref="I46:P46" si="18">SUM(I43:I45)</f>
        <v>100451013863</v>
      </c>
      <c r="J46" s="170">
        <f t="shared" si="18"/>
        <v>62337913256</v>
      </c>
      <c r="K46" s="170">
        <f t="shared" si="18"/>
        <v>0</v>
      </c>
      <c r="L46" s="170">
        <f t="shared" si="18"/>
        <v>0</v>
      </c>
      <c r="M46" s="170">
        <f t="shared" si="18"/>
        <v>0</v>
      </c>
      <c r="N46" s="170">
        <f t="shared" si="18"/>
        <v>73000000000</v>
      </c>
      <c r="O46" s="169">
        <f t="shared" si="18"/>
        <v>235788927119</v>
      </c>
      <c r="P46" s="169">
        <f t="shared" si="18"/>
        <v>235788927119</v>
      </c>
      <c r="Q46" s="171">
        <f t="shared" si="10"/>
        <v>1</v>
      </c>
      <c r="R46" s="169">
        <f>SUM(R43:R45)</f>
        <v>120800000000</v>
      </c>
      <c r="S46" s="171">
        <f t="shared" si="16"/>
        <v>0.51232261614657426</v>
      </c>
      <c r="T46" s="169"/>
      <c r="U46" s="169"/>
      <c r="V46" s="169"/>
      <c r="W46" s="169"/>
      <c r="X46" s="131"/>
      <c r="Y46" s="131"/>
      <c r="Z46" s="131"/>
    </row>
    <row r="47" spans="1:26" ht="15.75" customHeight="1" x14ac:dyDescent="0.2">
      <c r="A47" s="131"/>
      <c r="B47" s="102" t="s">
        <v>131</v>
      </c>
      <c r="C47" s="175" t="s">
        <v>132</v>
      </c>
      <c r="D47" s="175">
        <v>192</v>
      </c>
      <c r="E47" s="161" t="s">
        <v>133</v>
      </c>
      <c r="F47" s="161" t="s">
        <v>134</v>
      </c>
      <c r="G47" s="185" t="s">
        <v>135</v>
      </c>
      <c r="H47" s="206" t="s">
        <v>136</v>
      </c>
      <c r="I47" s="194">
        <v>5000000000</v>
      </c>
      <c r="J47" s="194">
        <v>0</v>
      </c>
      <c r="K47" s="194">
        <v>0</v>
      </c>
      <c r="L47" s="194">
        <v>0</v>
      </c>
      <c r="M47" s="194">
        <v>0</v>
      </c>
      <c r="N47" s="194">
        <v>0</v>
      </c>
      <c r="O47" s="194">
        <f>+I47+J47+K47-L47-M47+N47</f>
        <v>5000000000</v>
      </c>
      <c r="P47" s="194">
        <v>5000000000</v>
      </c>
      <c r="Q47" s="195">
        <f t="shared" si="10"/>
        <v>1</v>
      </c>
      <c r="R47" s="194">
        <v>2537500000</v>
      </c>
      <c r="S47" s="195">
        <f t="shared" si="16"/>
        <v>0.50749999999999995</v>
      </c>
      <c r="T47" s="175" t="s">
        <v>238</v>
      </c>
      <c r="U47" s="175" t="s">
        <v>241</v>
      </c>
      <c r="V47" s="172" t="s">
        <v>242</v>
      </c>
      <c r="W47" s="176" t="s">
        <v>272</v>
      </c>
      <c r="X47" s="131"/>
      <c r="Y47" s="131"/>
      <c r="Z47" s="131"/>
    </row>
    <row r="48" spans="1:26" ht="15.75" customHeight="1" x14ac:dyDescent="0.2">
      <c r="A48" s="131"/>
      <c r="B48" s="139"/>
      <c r="C48" s="181"/>
      <c r="D48" s="177"/>
      <c r="E48" s="161" t="s">
        <v>137</v>
      </c>
      <c r="F48" s="161" t="s">
        <v>134</v>
      </c>
      <c r="G48" s="181"/>
      <c r="H48" s="181"/>
      <c r="I48" s="181"/>
      <c r="J48" s="181"/>
      <c r="K48" s="181"/>
      <c r="L48" s="181"/>
      <c r="M48" s="181"/>
      <c r="N48" s="181"/>
      <c r="O48" s="181"/>
      <c r="P48" s="181"/>
      <c r="Q48" s="158"/>
      <c r="R48" s="181"/>
      <c r="S48" s="158"/>
      <c r="T48" s="177"/>
      <c r="U48" s="177"/>
      <c r="V48" s="177"/>
      <c r="W48" s="207"/>
      <c r="X48" s="131"/>
      <c r="Y48" s="131"/>
      <c r="Z48" s="131"/>
    </row>
    <row r="49" spans="1:26" ht="15.75" customHeight="1" x14ac:dyDescent="0.2">
      <c r="A49" s="131"/>
      <c r="B49" s="139"/>
      <c r="C49" s="160" t="s">
        <v>138</v>
      </c>
      <c r="D49" s="181"/>
      <c r="E49" s="161" t="s">
        <v>139</v>
      </c>
      <c r="F49" s="161" t="s">
        <v>134</v>
      </c>
      <c r="G49" s="160" t="s">
        <v>140</v>
      </c>
      <c r="H49" s="161" t="s">
        <v>141</v>
      </c>
      <c r="I49" s="162">
        <v>80000000</v>
      </c>
      <c r="J49" s="163">
        <v>0</v>
      </c>
      <c r="K49" s="163">
        <v>0</v>
      </c>
      <c r="L49" s="163">
        <v>0</v>
      </c>
      <c r="M49" s="163">
        <v>0</v>
      </c>
      <c r="N49" s="163">
        <v>0</v>
      </c>
      <c r="O49" s="163">
        <f t="shared" ref="O49:P50" si="19">+I49+J49+K49-L49-M49+N49</f>
        <v>80000000</v>
      </c>
      <c r="P49" s="163">
        <f t="shared" si="19"/>
        <v>80000000</v>
      </c>
      <c r="Q49" s="164">
        <f t="shared" ref="Q49:Q50" si="20">+P49/O49</f>
        <v>1</v>
      </c>
      <c r="R49" s="163">
        <v>80000000</v>
      </c>
      <c r="S49" s="164">
        <f t="shared" ref="S49:S50" si="21">+R49/O49</f>
        <v>1</v>
      </c>
      <c r="T49" s="177"/>
      <c r="U49" s="177"/>
      <c r="V49" s="177"/>
      <c r="W49" s="207"/>
      <c r="X49" s="131"/>
      <c r="Y49" s="131"/>
      <c r="Z49" s="131"/>
    </row>
    <row r="50" spans="1:26" ht="15.75" customHeight="1" x14ac:dyDescent="0.2">
      <c r="A50" s="131"/>
      <c r="B50" s="139"/>
      <c r="C50" s="175" t="s">
        <v>142</v>
      </c>
      <c r="D50" s="175">
        <v>7</v>
      </c>
      <c r="E50" s="161" t="s">
        <v>143</v>
      </c>
      <c r="F50" s="161" t="s">
        <v>134</v>
      </c>
      <c r="G50" s="175" t="s">
        <v>144</v>
      </c>
      <c r="H50" s="192" t="s">
        <v>145</v>
      </c>
      <c r="I50" s="194">
        <v>1797000000</v>
      </c>
      <c r="J50" s="194">
        <v>0</v>
      </c>
      <c r="K50" s="194">
        <v>0</v>
      </c>
      <c r="L50" s="194">
        <v>0</v>
      </c>
      <c r="M50" s="194">
        <v>0</v>
      </c>
      <c r="N50" s="194">
        <v>0</v>
      </c>
      <c r="O50" s="194">
        <f t="shared" si="19"/>
        <v>1797000000</v>
      </c>
      <c r="P50" s="194">
        <f t="shared" si="19"/>
        <v>1797000000</v>
      </c>
      <c r="Q50" s="195">
        <f t="shared" si="20"/>
        <v>1</v>
      </c>
      <c r="R50" s="194">
        <v>0</v>
      </c>
      <c r="S50" s="195">
        <f t="shared" si="21"/>
        <v>0</v>
      </c>
      <c r="T50" s="177"/>
      <c r="U50" s="177"/>
      <c r="V50" s="177"/>
      <c r="W50" s="207"/>
      <c r="X50" s="131"/>
      <c r="Y50" s="131"/>
      <c r="Z50" s="131"/>
    </row>
    <row r="51" spans="1:26" ht="15.75" customHeight="1" x14ac:dyDescent="0.2">
      <c r="A51" s="131"/>
      <c r="B51" s="139"/>
      <c r="C51" s="181"/>
      <c r="D51" s="181"/>
      <c r="E51" s="161" t="s">
        <v>146</v>
      </c>
      <c r="F51" s="161" t="s">
        <v>134</v>
      </c>
      <c r="G51" s="181"/>
      <c r="H51" s="181"/>
      <c r="I51" s="181"/>
      <c r="J51" s="181"/>
      <c r="K51" s="181"/>
      <c r="L51" s="181"/>
      <c r="M51" s="181"/>
      <c r="N51" s="181"/>
      <c r="O51" s="181"/>
      <c r="P51" s="181"/>
      <c r="Q51" s="158"/>
      <c r="R51" s="181"/>
      <c r="S51" s="158"/>
      <c r="T51" s="177"/>
      <c r="U51" s="177"/>
      <c r="V51" s="177"/>
      <c r="W51" s="207"/>
      <c r="X51" s="131"/>
      <c r="Y51" s="131"/>
      <c r="Z51" s="131"/>
    </row>
    <row r="52" spans="1:26" ht="15.75" customHeight="1" x14ac:dyDescent="0.2">
      <c r="A52" s="131"/>
      <c r="B52" s="139"/>
      <c r="C52" s="208" t="s">
        <v>147</v>
      </c>
      <c r="D52" s="173">
        <v>3000</v>
      </c>
      <c r="E52" s="161" t="s">
        <v>148</v>
      </c>
      <c r="F52" s="161" t="s">
        <v>134</v>
      </c>
      <c r="G52" s="208" t="s">
        <v>149</v>
      </c>
      <c r="H52" s="209" t="s">
        <v>150</v>
      </c>
      <c r="I52" s="162">
        <v>2008500000</v>
      </c>
      <c r="J52" s="163">
        <v>0</v>
      </c>
      <c r="K52" s="163">
        <v>0</v>
      </c>
      <c r="L52" s="163">
        <v>0</v>
      </c>
      <c r="M52" s="163">
        <v>0</v>
      </c>
      <c r="N52" s="163">
        <v>0</v>
      </c>
      <c r="O52" s="163">
        <f t="shared" ref="O52:P52" si="22">+I52+J52+K52-L52-M52+N52</f>
        <v>2008500000</v>
      </c>
      <c r="P52" s="163">
        <f t="shared" si="22"/>
        <v>2008500000</v>
      </c>
      <c r="Q52" s="164">
        <f t="shared" ref="Q52:Q53" si="23">+P52/O52</f>
        <v>1</v>
      </c>
      <c r="R52" s="163">
        <v>0</v>
      </c>
      <c r="S52" s="164">
        <f t="shared" ref="S52:S53" si="24">+R52/O52</f>
        <v>0</v>
      </c>
      <c r="T52" s="177"/>
      <c r="U52" s="177"/>
      <c r="V52" s="177"/>
      <c r="W52" s="207"/>
      <c r="X52" s="131"/>
      <c r="Y52" s="131"/>
      <c r="Z52" s="131"/>
    </row>
    <row r="53" spans="1:26" ht="15.75" customHeight="1" x14ac:dyDescent="0.2">
      <c r="A53" s="131"/>
      <c r="B53" s="139"/>
      <c r="C53" s="175" t="s">
        <v>151</v>
      </c>
      <c r="D53" s="175">
        <v>1</v>
      </c>
      <c r="E53" s="161" t="s">
        <v>152</v>
      </c>
      <c r="F53" s="161" t="s">
        <v>134</v>
      </c>
      <c r="G53" s="175" t="s">
        <v>153</v>
      </c>
      <c r="H53" s="192" t="s">
        <v>154</v>
      </c>
      <c r="I53" s="194">
        <v>1114500000</v>
      </c>
      <c r="J53" s="194">
        <v>0</v>
      </c>
      <c r="K53" s="194">
        <v>0</v>
      </c>
      <c r="L53" s="194">
        <v>0</v>
      </c>
      <c r="M53" s="194">
        <v>0</v>
      </c>
      <c r="N53" s="194">
        <v>0</v>
      </c>
      <c r="O53" s="194">
        <f>+I53+J53+K53-L53-M53+N53</f>
        <v>1114500000</v>
      </c>
      <c r="P53" s="194">
        <v>1074328447</v>
      </c>
      <c r="Q53" s="195">
        <f t="shared" si="23"/>
        <v>0.96395553790937638</v>
      </c>
      <c r="R53" s="194">
        <v>1045928257</v>
      </c>
      <c r="S53" s="195">
        <f t="shared" si="24"/>
        <v>0.93847308838043964</v>
      </c>
      <c r="T53" s="177"/>
      <c r="U53" s="177"/>
      <c r="V53" s="177"/>
      <c r="W53" s="207"/>
      <c r="X53" s="131"/>
      <c r="Y53" s="131"/>
      <c r="Z53" s="131"/>
    </row>
    <row r="54" spans="1:26" ht="15.75" customHeight="1" x14ac:dyDescent="0.2">
      <c r="A54" s="131"/>
      <c r="B54" s="139"/>
      <c r="C54" s="181"/>
      <c r="D54" s="181"/>
      <c r="E54" s="161" t="s">
        <v>155</v>
      </c>
      <c r="F54" s="161" t="s">
        <v>134</v>
      </c>
      <c r="G54" s="181"/>
      <c r="H54" s="181"/>
      <c r="I54" s="181"/>
      <c r="J54" s="181"/>
      <c r="K54" s="181"/>
      <c r="L54" s="181"/>
      <c r="M54" s="181"/>
      <c r="N54" s="181"/>
      <c r="O54" s="181"/>
      <c r="P54" s="181"/>
      <c r="Q54" s="158"/>
      <c r="R54" s="181"/>
      <c r="S54" s="158"/>
      <c r="T54" s="181"/>
      <c r="U54" s="181"/>
      <c r="V54" s="181"/>
      <c r="W54" s="210"/>
      <c r="X54" s="131"/>
      <c r="Y54" s="131"/>
      <c r="Z54" s="131"/>
    </row>
    <row r="55" spans="1:26" ht="15.75" customHeight="1" x14ac:dyDescent="0.2">
      <c r="A55" s="131"/>
      <c r="B55" s="167"/>
      <c r="C55" s="168"/>
      <c r="D55" s="168"/>
      <c r="E55" s="168"/>
      <c r="F55" s="168"/>
      <c r="G55" s="168"/>
      <c r="H55" s="168"/>
      <c r="I55" s="169">
        <f t="shared" ref="I55:P55" si="25">SUM(I47:I54)</f>
        <v>10000000000</v>
      </c>
      <c r="J55" s="170">
        <f t="shared" si="25"/>
        <v>0</v>
      </c>
      <c r="K55" s="170">
        <f t="shared" si="25"/>
        <v>0</v>
      </c>
      <c r="L55" s="170">
        <f t="shared" si="25"/>
        <v>0</v>
      </c>
      <c r="M55" s="170">
        <f t="shared" si="25"/>
        <v>0</v>
      </c>
      <c r="N55" s="170">
        <f t="shared" si="25"/>
        <v>0</v>
      </c>
      <c r="O55" s="169">
        <f t="shared" si="25"/>
        <v>10000000000</v>
      </c>
      <c r="P55" s="169">
        <f t="shared" si="25"/>
        <v>9959828447</v>
      </c>
      <c r="Q55" s="171">
        <f t="shared" ref="Q55:Q75" si="26">+P55/O55</f>
        <v>0.99598284469999998</v>
      </c>
      <c r="R55" s="169">
        <f>SUM(R47:R54)</f>
        <v>3663428257</v>
      </c>
      <c r="S55" s="171">
        <f t="shared" ref="S55:S75" si="27">+R55/O55</f>
        <v>0.36634282569999999</v>
      </c>
      <c r="T55" s="169"/>
      <c r="U55" s="169"/>
      <c r="V55" s="169"/>
      <c r="W55" s="169"/>
      <c r="X55" s="131"/>
      <c r="Y55" s="131"/>
      <c r="Z55" s="131"/>
    </row>
    <row r="56" spans="1:26" ht="15.75" customHeight="1" x14ac:dyDescent="0.2">
      <c r="A56" s="131"/>
      <c r="B56" s="102" t="s">
        <v>156</v>
      </c>
      <c r="C56" s="208" t="s">
        <v>157</v>
      </c>
      <c r="D56" s="160">
        <v>1</v>
      </c>
      <c r="E56" s="161" t="s">
        <v>158</v>
      </c>
      <c r="F56" s="161" t="s">
        <v>134</v>
      </c>
      <c r="G56" s="211" t="s">
        <v>159</v>
      </c>
      <c r="H56" s="212" t="s">
        <v>160</v>
      </c>
      <c r="I56" s="162">
        <v>100000000</v>
      </c>
      <c r="J56" s="163">
        <v>0</v>
      </c>
      <c r="K56" s="163">
        <v>0</v>
      </c>
      <c r="L56" s="163">
        <v>0</v>
      </c>
      <c r="M56" s="163">
        <v>0</v>
      </c>
      <c r="N56" s="163">
        <v>0</v>
      </c>
      <c r="O56" s="163">
        <f t="shared" ref="O56:P59" si="28">+I56+J56+K56-L56-M56+N56</f>
        <v>100000000</v>
      </c>
      <c r="P56" s="163">
        <f t="shared" si="28"/>
        <v>100000000</v>
      </c>
      <c r="Q56" s="164">
        <f t="shared" si="26"/>
        <v>1</v>
      </c>
      <c r="R56" s="163">
        <v>48500000</v>
      </c>
      <c r="S56" s="164">
        <f t="shared" si="27"/>
        <v>0.48499999999999999</v>
      </c>
      <c r="T56" s="213" t="s">
        <v>243</v>
      </c>
      <c r="U56" s="175" t="s">
        <v>244</v>
      </c>
      <c r="V56" s="172" t="s">
        <v>245</v>
      </c>
      <c r="W56" s="176" t="s">
        <v>273</v>
      </c>
      <c r="X56" s="131"/>
      <c r="Y56" s="131"/>
      <c r="Z56" s="131"/>
    </row>
    <row r="57" spans="1:26" ht="15.75" customHeight="1" x14ac:dyDescent="0.2">
      <c r="A57" s="131"/>
      <c r="B57" s="139"/>
      <c r="C57" s="208" t="s">
        <v>157</v>
      </c>
      <c r="D57" s="160">
        <v>3</v>
      </c>
      <c r="E57" s="161" t="s">
        <v>161</v>
      </c>
      <c r="F57" s="161" t="s">
        <v>134</v>
      </c>
      <c r="G57" s="211" t="s">
        <v>162</v>
      </c>
      <c r="H57" s="212" t="s">
        <v>163</v>
      </c>
      <c r="I57" s="162">
        <v>3990910000</v>
      </c>
      <c r="J57" s="163">
        <v>0</v>
      </c>
      <c r="K57" s="163">
        <v>0</v>
      </c>
      <c r="L57" s="163">
        <v>0</v>
      </c>
      <c r="M57" s="163">
        <v>0</v>
      </c>
      <c r="N57" s="163">
        <v>0</v>
      </c>
      <c r="O57" s="163">
        <f t="shared" si="28"/>
        <v>3990910000</v>
      </c>
      <c r="P57" s="163">
        <v>3990910000</v>
      </c>
      <c r="Q57" s="164">
        <f t="shared" si="26"/>
        <v>1</v>
      </c>
      <c r="R57" s="163">
        <v>1055610350</v>
      </c>
      <c r="S57" s="164">
        <f t="shared" si="27"/>
        <v>0.2645036720948355</v>
      </c>
      <c r="T57" s="177"/>
      <c r="U57" s="177"/>
      <c r="V57" s="177"/>
      <c r="W57" s="207"/>
      <c r="X57" s="131"/>
      <c r="Y57" s="131"/>
      <c r="Z57" s="131"/>
    </row>
    <row r="58" spans="1:26" ht="15.75" customHeight="1" x14ac:dyDescent="0.2">
      <c r="A58" s="131"/>
      <c r="B58" s="139"/>
      <c r="C58" s="208" t="s">
        <v>164</v>
      </c>
      <c r="D58" s="160">
        <v>4</v>
      </c>
      <c r="E58" s="161" t="s">
        <v>165</v>
      </c>
      <c r="F58" s="161" t="s">
        <v>134</v>
      </c>
      <c r="G58" s="211" t="s">
        <v>166</v>
      </c>
      <c r="H58" s="212" t="s">
        <v>167</v>
      </c>
      <c r="I58" s="162">
        <v>1363640000</v>
      </c>
      <c r="J58" s="163">
        <v>0</v>
      </c>
      <c r="K58" s="163">
        <v>0</v>
      </c>
      <c r="L58" s="163">
        <v>0</v>
      </c>
      <c r="M58" s="163">
        <v>0</v>
      </c>
      <c r="N58" s="163">
        <v>0</v>
      </c>
      <c r="O58" s="163">
        <f t="shared" si="28"/>
        <v>1363640000</v>
      </c>
      <c r="P58" s="163">
        <f t="shared" si="28"/>
        <v>1363640000</v>
      </c>
      <c r="Q58" s="164">
        <f t="shared" si="26"/>
        <v>1</v>
      </c>
      <c r="R58" s="163">
        <v>661365400</v>
      </c>
      <c r="S58" s="164">
        <f t="shared" si="27"/>
        <v>0.48499999999999999</v>
      </c>
      <c r="T58" s="177"/>
      <c r="U58" s="177"/>
      <c r="V58" s="177"/>
      <c r="W58" s="207"/>
      <c r="X58" s="131"/>
      <c r="Y58" s="131"/>
      <c r="Z58" s="131"/>
    </row>
    <row r="59" spans="1:26" ht="15.75" customHeight="1" x14ac:dyDescent="0.2">
      <c r="A59" s="131"/>
      <c r="B59" s="139"/>
      <c r="C59" s="208" t="s">
        <v>168</v>
      </c>
      <c r="D59" s="160">
        <v>4</v>
      </c>
      <c r="E59" s="161" t="s">
        <v>169</v>
      </c>
      <c r="F59" s="161" t="s">
        <v>134</v>
      </c>
      <c r="G59" s="211" t="s">
        <v>170</v>
      </c>
      <c r="H59" s="183" t="s">
        <v>171</v>
      </c>
      <c r="I59" s="162">
        <v>545450000</v>
      </c>
      <c r="J59" s="163">
        <v>0</v>
      </c>
      <c r="K59" s="163">
        <v>0</v>
      </c>
      <c r="L59" s="163">
        <v>0</v>
      </c>
      <c r="M59" s="163">
        <v>0</v>
      </c>
      <c r="N59" s="163">
        <v>0</v>
      </c>
      <c r="O59" s="163">
        <f t="shared" si="28"/>
        <v>545450000</v>
      </c>
      <c r="P59" s="163">
        <f t="shared" si="28"/>
        <v>545450000</v>
      </c>
      <c r="Q59" s="164">
        <f t="shared" si="26"/>
        <v>1</v>
      </c>
      <c r="R59" s="163">
        <v>339524250</v>
      </c>
      <c r="S59" s="164">
        <f t="shared" si="27"/>
        <v>0.62246631221926851</v>
      </c>
      <c r="T59" s="181"/>
      <c r="U59" s="181"/>
      <c r="V59" s="181"/>
      <c r="W59" s="210"/>
      <c r="X59" s="131"/>
      <c r="Y59" s="131"/>
      <c r="Z59" s="131"/>
    </row>
    <row r="60" spans="1:26" ht="15.75" customHeight="1" x14ac:dyDescent="0.2">
      <c r="A60" s="131"/>
      <c r="B60" s="167"/>
      <c r="C60" s="168"/>
      <c r="D60" s="168"/>
      <c r="E60" s="168"/>
      <c r="F60" s="168"/>
      <c r="G60" s="168"/>
      <c r="H60" s="168"/>
      <c r="I60" s="169">
        <f t="shared" ref="I60:P60" si="29">SUM(I56:I59)</f>
        <v>6000000000</v>
      </c>
      <c r="J60" s="170">
        <f t="shared" si="29"/>
        <v>0</v>
      </c>
      <c r="K60" s="170">
        <f t="shared" si="29"/>
        <v>0</v>
      </c>
      <c r="L60" s="170">
        <f t="shared" si="29"/>
        <v>0</v>
      </c>
      <c r="M60" s="170">
        <f t="shared" si="29"/>
        <v>0</v>
      </c>
      <c r="N60" s="170">
        <f t="shared" si="29"/>
        <v>0</v>
      </c>
      <c r="O60" s="169">
        <f t="shared" si="29"/>
        <v>6000000000</v>
      </c>
      <c r="P60" s="169">
        <f t="shared" si="29"/>
        <v>6000000000</v>
      </c>
      <c r="Q60" s="171">
        <f t="shared" si="26"/>
        <v>1</v>
      </c>
      <c r="R60" s="169">
        <f>SUM(R56:R59)</f>
        <v>2105000000</v>
      </c>
      <c r="S60" s="171">
        <f t="shared" si="27"/>
        <v>0.35083333333333333</v>
      </c>
      <c r="T60" s="169"/>
      <c r="U60" s="169"/>
      <c r="V60" s="169"/>
      <c r="W60" s="169"/>
      <c r="X60" s="131"/>
      <c r="Y60" s="131"/>
      <c r="Z60" s="131"/>
    </row>
    <row r="61" spans="1:26" ht="15.75" customHeight="1" x14ac:dyDescent="0.2">
      <c r="A61" s="131"/>
      <c r="B61" s="102" t="s">
        <v>172</v>
      </c>
      <c r="C61" s="160" t="s">
        <v>173</v>
      </c>
      <c r="D61" s="160">
        <v>25</v>
      </c>
      <c r="E61" s="161" t="s">
        <v>174</v>
      </c>
      <c r="F61" s="161" t="s">
        <v>175</v>
      </c>
      <c r="G61" s="160" t="s">
        <v>176</v>
      </c>
      <c r="H61" s="161" t="s">
        <v>177</v>
      </c>
      <c r="I61" s="162">
        <v>3287629000</v>
      </c>
      <c r="J61" s="163">
        <v>0</v>
      </c>
      <c r="K61" s="163">
        <v>0</v>
      </c>
      <c r="L61" s="163">
        <v>0</v>
      </c>
      <c r="M61" s="163">
        <v>0</v>
      </c>
      <c r="N61" s="163">
        <v>0</v>
      </c>
      <c r="O61" s="163">
        <f t="shared" ref="O61:O64" si="30">+I61+J61+K61-L61-M61+N61</f>
        <v>3287629000</v>
      </c>
      <c r="P61" s="163">
        <v>3287629000</v>
      </c>
      <c r="Q61" s="164">
        <f t="shared" si="26"/>
        <v>1</v>
      </c>
      <c r="R61" s="163">
        <v>306579000</v>
      </c>
      <c r="S61" s="164">
        <f t="shared" si="27"/>
        <v>9.3252310403637392E-2</v>
      </c>
      <c r="T61" s="175" t="s">
        <v>246</v>
      </c>
      <c r="U61" s="175" t="s">
        <v>247</v>
      </c>
      <c r="V61" s="172" t="s">
        <v>248</v>
      </c>
      <c r="W61" s="176" t="s">
        <v>274</v>
      </c>
      <c r="X61" s="131"/>
      <c r="Y61" s="131"/>
      <c r="Z61" s="131"/>
    </row>
    <row r="62" spans="1:26" ht="15.75" customHeight="1" x14ac:dyDescent="0.2">
      <c r="A62" s="131"/>
      <c r="B62" s="139"/>
      <c r="C62" s="160" t="s">
        <v>178</v>
      </c>
      <c r="D62" s="160">
        <v>9</v>
      </c>
      <c r="E62" s="161" t="s">
        <v>179</v>
      </c>
      <c r="F62" s="161" t="s">
        <v>175</v>
      </c>
      <c r="G62" s="160" t="s">
        <v>180</v>
      </c>
      <c r="H62" s="161" t="s">
        <v>181</v>
      </c>
      <c r="I62" s="162">
        <v>309279000</v>
      </c>
      <c r="J62" s="163">
        <v>0</v>
      </c>
      <c r="K62" s="163">
        <v>0</v>
      </c>
      <c r="L62" s="163">
        <v>0</v>
      </c>
      <c r="M62" s="163">
        <v>0</v>
      </c>
      <c r="N62" s="163">
        <v>0</v>
      </c>
      <c r="O62" s="163">
        <f t="shared" si="30"/>
        <v>309279000</v>
      </c>
      <c r="P62" s="163">
        <v>309279000</v>
      </c>
      <c r="Q62" s="164">
        <f t="shared" si="26"/>
        <v>1</v>
      </c>
      <c r="R62" s="163">
        <v>309279000</v>
      </c>
      <c r="S62" s="164">
        <f t="shared" si="27"/>
        <v>1</v>
      </c>
      <c r="T62" s="177"/>
      <c r="U62" s="177"/>
      <c r="V62" s="177"/>
      <c r="W62" s="207"/>
      <c r="X62" s="131"/>
      <c r="Y62" s="131"/>
      <c r="Z62" s="131"/>
    </row>
    <row r="63" spans="1:26" ht="15.75" customHeight="1" x14ac:dyDescent="0.2">
      <c r="A63" s="131"/>
      <c r="B63" s="139"/>
      <c r="C63" s="160" t="s">
        <v>182</v>
      </c>
      <c r="D63" s="160">
        <v>1</v>
      </c>
      <c r="E63" s="161" t="s">
        <v>183</v>
      </c>
      <c r="F63" s="161" t="s">
        <v>175</v>
      </c>
      <c r="G63" s="160" t="s">
        <v>184</v>
      </c>
      <c r="H63" s="161" t="s">
        <v>185</v>
      </c>
      <c r="I63" s="162">
        <v>51546000</v>
      </c>
      <c r="J63" s="163">
        <v>0</v>
      </c>
      <c r="K63" s="163">
        <v>0</v>
      </c>
      <c r="L63" s="163">
        <v>0</v>
      </c>
      <c r="M63" s="163">
        <v>0</v>
      </c>
      <c r="N63" s="163">
        <v>0</v>
      </c>
      <c r="O63" s="163">
        <f t="shared" si="30"/>
        <v>51546000</v>
      </c>
      <c r="P63" s="163">
        <v>51546000</v>
      </c>
      <c r="Q63" s="164">
        <f t="shared" si="26"/>
        <v>1</v>
      </c>
      <c r="R63" s="163">
        <v>51546000</v>
      </c>
      <c r="S63" s="164">
        <f t="shared" si="27"/>
        <v>1</v>
      </c>
      <c r="T63" s="177"/>
      <c r="U63" s="177"/>
      <c r="V63" s="177"/>
      <c r="W63" s="207"/>
      <c r="X63" s="131"/>
      <c r="Y63" s="131"/>
      <c r="Z63" s="131"/>
    </row>
    <row r="64" spans="1:26" ht="15.75" customHeight="1" x14ac:dyDescent="0.2">
      <c r="A64" s="131"/>
      <c r="B64" s="139"/>
      <c r="C64" s="160" t="s">
        <v>186</v>
      </c>
      <c r="D64" s="160">
        <v>120</v>
      </c>
      <c r="E64" s="161" t="s">
        <v>187</v>
      </c>
      <c r="F64" s="161" t="s">
        <v>175</v>
      </c>
      <c r="G64" s="160" t="s">
        <v>188</v>
      </c>
      <c r="H64" s="161" t="s">
        <v>189</v>
      </c>
      <c r="I64" s="162">
        <v>351546000</v>
      </c>
      <c r="J64" s="163">
        <v>0</v>
      </c>
      <c r="K64" s="163">
        <v>0</v>
      </c>
      <c r="L64" s="163">
        <v>0</v>
      </c>
      <c r="M64" s="163">
        <v>0</v>
      </c>
      <c r="N64" s="163">
        <v>0</v>
      </c>
      <c r="O64" s="163">
        <f t="shared" si="30"/>
        <v>351546000</v>
      </c>
      <c r="P64" s="163">
        <v>298046000</v>
      </c>
      <c r="Q64" s="164">
        <f t="shared" si="26"/>
        <v>0.84781507967662839</v>
      </c>
      <c r="R64" s="163">
        <v>60755161</v>
      </c>
      <c r="S64" s="164">
        <f t="shared" si="27"/>
        <v>0.17282279132745074</v>
      </c>
      <c r="T64" s="181"/>
      <c r="U64" s="181"/>
      <c r="V64" s="181"/>
      <c r="W64" s="210"/>
      <c r="X64" s="131"/>
      <c r="Y64" s="131"/>
      <c r="Z64" s="131"/>
    </row>
    <row r="65" spans="1:26" ht="15.75" customHeight="1" x14ac:dyDescent="0.2">
      <c r="A65" s="131"/>
      <c r="B65" s="167"/>
      <c r="C65" s="168"/>
      <c r="D65" s="168"/>
      <c r="E65" s="168"/>
      <c r="F65" s="168"/>
      <c r="G65" s="168"/>
      <c r="H65" s="168"/>
      <c r="I65" s="169">
        <f>SUM(I61:I64)</f>
        <v>4000000000</v>
      </c>
      <c r="J65" s="170">
        <f t="shared" ref="J65:N65" si="31">SUM(J61:J63)</f>
        <v>0</v>
      </c>
      <c r="K65" s="170">
        <f t="shared" si="31"/>
        <v>0</v>
      </c>
      <c r="L65" s="170">
        <f t="shared" si="31"/>
        <v>0</v>
      </c>
      <c r="M65" s="170">
        <f t="shared" si="31"/>
        <v>0</v>
      </c>
      <c r="N65" s="170">
        <f t="shared" si="31"/>
        <v>0</v>
      </c>
      <c r="O65" s="169">
        <f t="shared" ref="O65:P65" si="32">SUM(O61:O64)</f>
        <v>4000000000</v>
      </c>
      <c r="P65" s="169">
        <f t="shared" si="32"/>
        <v>3946500000</v>
      </c>
      <c r="Q65" s="171">
        <f t="shared" si="26"/>
        <v>0.98662499999999997</v>
      </c>
      <c r="R65" s="169">
        <f>SUM(R61:R64)</f>
        <v>728159161</v>
      </c>
      <c r="S65" s="171">
        <f t="shared" si="27"/>
        <v>0.18203979025</v>
      </c>
      <c r="T65" s="169"/>
      <c r="U65" s="169"/>
      <c r="V65" s="169"/>
      <c r="W65" s="169"/>
      <c r="X65" s="131"/>
      <c r="Y65" s="131"/>
      <c r="Z65" s="131"/>
    </row>
    <row r="66" spans="1:26" ht="15.75" customHeight="1" x14ac:dyDescent="0.2">
      <c r="A66" s="131"/>
      <c r="B66" s="102" t="s">
        <v>190</v>
      </c>
      <c r="C66" s="175" t="s">
        <v>191</v>
      </c>
      <c r="D66" s="175">
        <v>2642</v>
      </c>
      <c r="E66" s="214" t="s">
        <v>192</v>
      </c>
      <c r="F66" s="175" t="s">
        <v>175</v>
      </c>
      <c r="G66" s="161" t="s">
        <v>193</v>
      </c>
      <c r="H66" s="215" t="s">
        <v>194</v>
      </c>
      <c r="I66" s="162">
        <v>42000000</v>
      </c>
      <c r="J66" s="163">
        <v>0</v>
      </c>
      <c r="K66" s="163">
        <v>0</v>
      </c>
      <c r="L66" s="163">
        <v>0</v>
      </c>
      <c r="M66" s="163">
        <v>0</v>
      </c>
      <c r="N66" s="163">
        <v>0</v>
      </c>
      <c r="O66" s="163">
        <f t="shared" ref="O66:O69" si="33">+I66+J66+K66-L66-M66+N66</f>
        <v>42000000</v>
      </c>
      <c r="P66" s="163">
        <v>0</v>
      </c>
      <c r="Q66" s="164">
        <f t="shared" si="26"/>
        <v>0</v>
      </c>
      <c r="R66" s="163">
        <v>0</v>
      </c>
      <c r="S66" s="164">
        <f t="shared" si="27"/>
        <v>0</v>
      </c>
      <c r="T66" s="213" t="s">
        <v>249</v>
      </c>
      <c r="U66" s="213" t="s">
        <v>250</v>
      </c>
      <c r="V66" s="172" t="s">
        <v>245</v>
      </c>
      <c r="W66" s="176" t="s">
        <v>275</v>
      </c>
      <c r="X66" s="131"/>
      <c r="Y66" s="131"/>
      <c r="Z66" s="131"/>
    </row>
    <row r="67" spans="1:26" ht="15.75" customHeight="1" x14ac:dyDescent="0.2">
      <c r="A67" s="131"/>
      <c r="B67" s="139"/>
      <c r="C67" s="177"/>
      <c r="D67" s="177"/>
      <c r="E67" s="181"/>
      <c r="F67" s="181"/>
      <c r="G67" s="161" t="s">
        <v>195</v>
      </c>
      <c r="H67" s="215" t="s">
        <v>196</v>
      </c>
      <c r="I67" s="162">
        <v>1046000000</v>
      </c>
      <c r="J67" s="163">
        <v>0</v>
      </c>
      <c r="K67" s="163">
        <v>0</v>
      </c>
      <c r="L67" s="163">
        <v>0</v>
      </c>
      <c r="M67" s="163">
        <v>0</v>
      </c>
      <c r="N67" s="163">
        <v>0</v>
      </c>
      <c r="O67" s="163">
        <f t="shared" si="33"/>
        <v>1046000000</v>
      </c>
      <c r="P67" s="163">
        <v>1046000000</v>
      </c>
      <c r="Q67" s="164">
        <f t="shared" si="26"/>
        <v>1</v>
      </c>
      <c r="R67" s="163">
        <v>0</v>
      </c>
      <c r="S67" s="164">
        <f t="shared" si="27"/>
        <v>0</v>
      </c>
      <c r="T67" s="177"/>
      <c r="U67" s="177"/>
      <c r="V67" s="177"/>
      <c r="W67" s="207"/>
      <c r="X67" s="131"/>
      <c r="Y67" s="131"/>
      <c r="Z67" s="131"/>
    </row>
    <row r="68" spans="1:26" ht="15.75" customHeight="1" x14ac:dyDescent="0.2">
      <c r="A68" s="131"/>
      <c r="B68" s="139"/>
      <c r="C68" s="181"/>
      <c r="D68" s="181"/>
      <c r="E68" s="215" t="s">
        <v>197</v>
      </c>
      <c r="F68" s="161" t="s">
        <v>175</v>
      </c>
      <c r="G68" s="161" t="s">
        <v>198</v>
      </c>
      <c r="H68" s="183" t="s">
        <v>199</v>
      </c>
      <c r="I68" s="162">
        <v>1597000000</v>
      </c>
      <c r="J68" s="163">
        <v>0</v>
      </c>
      <c r="K68" s="163">
        <v>0</v>
      </c>
      <c r="L68" s="163">
        <v>0</v>
      </c>
      <c r="M68" s="163">
        <v>0</v>
      </c>
      <c r="N68" s="163">
        <v>0</v>
      </c>
      <c r="O68" s="163">
        <f t="shared" si="33"/>
        <v>1597000000</v>
      </c>
      <c r="P68" s="163">
        <v>1597000000</v>
      </c>
      <c r="Q68" s="164">
        <f t="shared" si="26"/>
        <v>1</v>
      </c>
      <c r="R68" s="163">
        <v>0</v>
      </c>
      <c r="S68" s="164">
        <f t="shared" si="27"/>
        <v>0</v>
      </c>
      <c r="T68" s="177"/>
      <c r="U68" s="177"/>
      <c r="V68" s="177"/>
      <c r="W68" s="207"/>
      <c r="X68" s="131"/>
      <c r="Y68" s="131"/>
      <c r="Z68" s="131"/>
    </row>
    <row r="69" spans="1:26" ht="15.75" customHeight="1" x14ac:dyDescent="0.2">
      <c r="A69" s="131"/>
      <c r="B69" s="139"/>
      <c r="C69" s="160" t="s">
        <v>200</v>
      </c>
      <c r="D69" s="160">
        <v>340</v>
      </c>
      <c r="E69" s="215" t="s">
        <v>201</v>
      </c>
      <c r="F69" s="161" t="s">
        <v>175</v>
      </c>
      <c r="G69" s="161" t="s">
        <v>202</v>
      </c>
      <c r="H69" s="215" t="s">
        <v>203</v>
      </c>
      <c r="I69" s="162">
        <v>2315000000</v>
      </c>
      <c r="J69" s="163">
        <v>0</v>
      </c>
      <c r="K69" s="163">
        <v>0</v>
      </c>
      <c r="L69" s="163">
        <v>0</v>
      </c>
      <c r="M69" s="163">
        <v>0</v>
      </c>
      <c r="N69" s="163">
        <v>0</v>
      </c>
      <c r="O69" s="163">
        <f t="shared" si="33"/>
        <v>2315000000</v>
      </c>
      <c r="P69" s="163">
        <v>1796100000</v>
      </c>
      <c r="Q69" s="164">
        <f t="shared" si="26"/>
        <v>0.77585313174946002</v>
      </c>
      <c r="R69" s="163">
        <v>935766667</v>
      </c>
      <c r="S69" s="164">
        <f t="shared" si="27"/>
        <v>0.40421886263498918</v>
      </c>
      <c r="T69" s="181"/>
      <c r="U69" s="181"/>
      <c r="V69" s="181"/>
      <c r="W69" s="210"/>
      <c r="X69" s="131"/>
      <c r="Y69" s="131"/>
      <c r="Z69" s="131"/>
    </row>
    <row r="70" spans="1:26" ht="15.75" customHeight="1" x14ac:dyDescent="0.2">
      <c r="A70" s="131"/>
      <c r="B70" s="167"/>
      <c r="C70" s="168"/>
      <c r="D70" s="168"/>
      <c r="E70" s="168"/>
      <c r="F70" s="168"/>
      <c r="G70" s="168"/>
      <c r="H70" s="168"/>
      <c r="I70" s="169">
        <f t="shared" ref="I70:P70" si="34">SUM(I66:I69)</f>
        <v>5000000000</v>
      </c>
      <c r="J70" s="170">
        <f t="shared" si="34"/>
        <v>0</v>
      </c>
      <c r="K70" s="170">
        <f t="shared" si="34"/>
        <v>0</v>
      </c>
      <c r="L70" s="170">
        <f t="shared" si="34"/>
        <v>0</v>
      </c>
      <c r="M70" s="170">
        <f t="shared" si="34"/>
        <v>0</v>
      </c>
      <c r="N70" s="170">
        <f t="shared" si="34"/>
        <v>0</v>
      </c>
      <c r="O70" s="169">
        <f t="shared" si="34"/>
        <v>5000000000</v>
      </c>
      <c r="P70" s="169">
        <f t="shared" si="34"/>
        <v>4439100000</v>
      </c>
      <c r="Q70" s="171">
        <f t="shared" si="26"/>
        <v>0.88782000000000005</v>
      </c>
      <c r="R70" s="169">
        <f>SUM(R66:R69)</f>
        <v>935766667</v>
      </c>
      <c r="S70" s="171">
        <f t="shared" si="27"/>
        <v>0.18715333340000001</v>
      </c>
      <c r="T70" s="169"/>
      <c r="U70" s="169"/>
      <c r="V70" s="169"/>
      <c r="W70" s="169"/>
      <c r="X70" s="131"/>
      <c r="Y70" s="131"/>
      <c r="Z70" s="131"/>
    </row>
    <row r="71" spans="1:26" ht="15.75" customHeight="1" x14ac:dyDescent="0.2">
      <c r="A71" s="131"/>
      <c r="B71" s="102" t="s">
        <v>204</v>
      </c>
      <c r="C71" s="161" t="s">
        <v>205</v>
      </c>
      <c r="D71" s="160">
        <v>280</v>
      </c>
      <c r="E71" s="161" t="s">
        <v>206</v>
      </c>
      <c r="F71" s="161" t="s">
        <v>175</v>
      </c>
      <c r="G71" s="160" t="s">
        <v>207</v>
      </c>
      <c r="H71" s="161" t="s">
        <v>208</v>
      </c>
      <c r="I71" s="162">
        <v>1500000000</v>
      </c>
      <c r="J71" s="163">
        <v>0</v>
      </c>
      <c r="K71" s="163">
        <v>0</v>
      </c>
      <c r="L71" s="163">
        <v>0</v>
      </c>
      <c r="M71" s="163">
        <v>0</v>
      </c>
      <c r="N71" s="163"/>
      <c r="O71" s="163">
        <f t="shared" ref="O71:O74" si="35">+I71+J71+K71-L71-M71+N71</f>
        <v>1500000000</v>
      </c>
      <c r="P71" s="163">
        <v>1500000000</v>
      </c>
      <c r="Q71" s="164">
        <f t="shared" si="26"/>
        <v>1</v>
      </c>
      <c r="R71" s="163">
        <v>1430354151</v>
      </c>
      <c r="S71" s="164">
        <f t="shared" si="27"/>
        <v>0.95356943400000005</v>
      </c>
      <c r="T71" s="175" t="s">
        <v>251</v>
      </c>
      <c r="U71" s="175" t="s">
        <v>252</v>
      </c>
      <c r="V71" s="172" t="s">
        <v>253</v>
      </c>
      <c r="W71" s="176" t="s">
        <v>276</v>
      </c>
      <c r="X71" s="131"/>
      <c r="Y71" s="131"/>
      <c r="Z71" s="131"/>
    </row>
    <row r="72" spans="1:26" ht="15.75" customHeight="1" x14ac:dyDescent="0.2">
      <c r="A72" s="131"/>
      <c r="B72" s="139"/>
      <c r="C72" s="161" t="s">
        <v>209</v>
      </c>
      <c r="D72" s="160">
        <v>37</v>
      </c>
      <c r="E72" s="161" t="s">
        <v>210</v>
      </c>
      <c r="F72" s="161" t="s">
        <v>175</v>
      </c>
      <c r="G72" s="160" t="s">
        <v>207</v>
      </c>
      <c r="H72" s="161" t="s">
        <v>208</v>
      </c>
      <c r="I72" s="162">
        <v>17500000000</v>
      </c>
      <c r="J72" s="163">
        <v>0</v>
      </c>
      <c r="K72" s="163">
        <v>0</v>
      </c>
      <c r="L72" s="163">
        <v>0</v>
      </c>
      <c r="M72" s="163">
        <v>0</v>
      </c>
      <c r="N72" s="163">
        <v>750000000</v>
      </c>
      <c r="O72" s="163">
        <f t="shared" si="35"/>
        <v>18250000000</v>
      </c>
      <c r="P72" s="163">
        <v>14765571832.15</v>
      </c>
      <c r="Q72" s="164">
        <f t="shared" si="26"/>
        <v>0.80907242915890409</v>
      </c>
      <c r="R72" s="163">
        <v>7879435943</v>
      </c>
      <c r="S72" s="164">
        <f t="shared" si="27"/>
        <v>0.43174991468493151</v>
      </c>
      <c r="T72" s="177"/>
      <c r="U72" s="177"/>
      <c r="V72" s="177"/>
      <c r="W72" s="207"/>
      <c r="X72" s="131"/>
      <c r="Y72" s="131"/>
      <c r="Z72" s="131"/>
    </row>
    <row r="73" spans="1:26" ht="15.75" customHeight="1" x14ac:dyDescent="0.2">
      <c r="A73" s="131"/>
      <c r="B73" s="139"/>
      <c r="C73" s="161" t="s">
        <v>211</v>
      </c>
      <c r="D73" s="160">
        <v>2500</v>
      </c>
      <c r="E73" s="161" t="s">
        <v>212</v>
      </c>
      <c r="F73" s="161" t="s">
        <v>175</v>
      </c>
      <c r="G73" s="160" t="s">
        <v>213</v>
      </c>
      <c r="H73" s="161" t="s">
        <v>214</v>
      </c>
      <c r="I73" s="162">
        <v>1000000000</v>
      </c>
      <c r="J73" s="163">
        <v>0</v>
      </c>
      <c r="K73" s="163">
        <v>0</v>
      </c>
      <c r="L73" s="163">
        <v>0</v>
      </c>
      <c r="M73" s="163">
        <v>0</v>
      </c>
      <c r="N73" s="163"/>
      <c r="O73" s="163">
        <f t="shared" si="35"/>
        <v>1000000000</v>
      </c>
      <c r="P73" s="163">
        <v>1000000000</v>
      </c>
      <c r="Q73" s="164">
        <f t="shared" si="26"/>
        <v>1</v>
      </c>
      <c r="R73" s="163">
        <v>0</v>
      </c>
      <c r="S73" s="164">
        <f t="shared" si="27"/>
        <v>0</v>
      </c>
      <c r="T73" s="177"/>
      <c r="U73" s="177"/>
      <c r="V73" s="177"/>
      <c r="W73" s="207"/>
      <c r="X73" s="131"/>
      <c r="Y73" s="131"/>
      <c r="Z73" s="131"/>
    </row>
    <row r="74" spans="1:26" ht="15.75" customHeight="1" x14ac:dyDescent="0.2">
      <c r="A74" s="131"/>
      <c r="B74" s="139"/>
      <c r="C74" s="199" t="s">
        <v>215</v>
      </c>
      <c r="D74" s="160">
        <v>2</v>
      </c>
      <c r="E74" s="161" t="s">
        <v>216</v>
      </c>
      <c r="F74" s="161" t="s">
        <v>175</v>
      </c>
      <c r="G74" s="160" t="s">
        <v>217</v>
      </c>
      <c r="H74" s="161" t="s">
        <v>218</v>
      </c>
      <c r="I74" s="162">
        <v>1500000000</v>
      </c>
      <c r="J74" s="163">
        <v>0</v>
      </c>
      <c r="K74" s="163">
        <v>0</v>
      </c>
      <c r="L74" s="163">
        <v>0</v>
      </c>
      <c r="M74" s="163">
        <v>0</v>
      </c>
      <c r="N74" s="163">
        <v>750000000</v>
      </c>
      <c r="O74" s="163">
        <f t="shared" si="35"/>
        <v>2250000000</v>
      </c>
      <c r="P74" s="163">
        <v>0</v>
      </c>
      <c r="Q74" s="164">
        <f t="shared" si="26"/>
        <v>0</v>
      </c>
      <c r="R74" s="163">
        <v>0</v>
      </c>
      <c r="S74" s="164">
        <f t="shared" si="27"/>
        <v>0</v>
      </c>
      <c r="T74" s="181"/>
      <c r="U74" s="181"/>
      <c r="V74" s="181"/>
      <c r="W74" s="210"/>
      <c r="X74" s="131"/>
      <c r="Y74" s="216"/>
      <c r="Z74" s="131"/>
    </row>
    <row r="75" spans="1:26" ht="15.75" customHeight="1" x14ac:dyDescent="0.2">
      <c r="A75" s="131"/>
      <c r="B75" s="167"/>
      <c r="C75" s="168"/>
      <c r="D75" s="168"/>
      <c r="E75" s="168"/>
      <c r="F75" s="168"/>
      <c r="G75" s="168"/>
      <c r="H75" s="168"/>
      <c r="I75" s="169">
        <f t="shared" ref="I75:P75" si="36">SUM(I71:I74)</f>
        <v>21500000000</v>
      </c>
      <c r="J75" s="169">
        <f t="shared" si="36"/>
        <v>0</v>
      </c>
      <c r="K75" s="170">
        <f t="shared" si="36"/>
        <v>0</v>
      </c>
      <c r="L75" s="170">
        <f t="shared" si="36"/>
        <v>0</v>
      </c>
      <c r="M75" s="170">
        <f t="shared" si="36"/>
        <v>0</v>
      </c>
      <c r="N75" s="170">
        <f t="shared" si="36"/>
        <v>1500000000</v>
      </c>
      <c r="O75" s="169">
        <f t="shared" si="36"/>
        <v>23000000000</v>
      </c>
      <c r="P75" s="169">
        <f t="shared" si="36"/>
        <v>17265571832.150002</v>
      </c>
      <c r="Q75" s="171">
        <f t="shared" si="26"/>
        <v>0.7506770361804348</v>
      </c>
      <c r="R75" s="169">
        <f>SUM(R71:R74)</f>
        <v>9309790094</v>
      </c>
      <c r="S75" s="171">
        <f t="shared" si="27"/>
        <v>0.40477348234782606</v>
      </c>
      <c r="T75" s="169"/>
      <c r="U75" s="169"/>
      <c r="V75" s="169"/>
      <c r="W75" s="169"/>
      <c r="X75" s="131"/>
      <c r="Y75" s="131"/>
      <c r="Z75" s="131"/>
    </row>
    <row r="76" spans="1:26" ht="15.75" customHeight="1" x14ac:dyDescent="0.2">
      <c r="A76" s="131"/>
      <c r="B76" s="102" t="s">
        <v>219</v>
      </c>
      <c r="C76" s="175" t="s">
        <v>220</v>
      </c>
      <c r="D76" s="217">
        <v>1</v>
      </c>
      <c r="E76" s="175" t="s">
        <v>221</v>
      </c>
      <c r="F76" s="161" t="s">
        <v>175</v>
      </c>
      <c r="G76" s="160" t="s">
        <v>222</v>
      </c>
      <c r="H76" s="218" t="s">
        <v>223</v>
      </c>
      <c r="I76" s="162">
        <v>550000000</v>
      </c>
      <c r="J76" s="163">
        <v>0</v>
      </c>
      <c r="K76" s="163">
        <v>0</v>
      </c>
      <c r="L76" s="163">
        <v>550000000</v>
      </c>
      <c r="M76" s="163">
        <v>0</v>
      </c>
      <c r="N76" s="163">
        <v>0</v>
      </c>
      <c r="O76" s="163">
        <f t="shared" ref="O76:O78" si="37">+I76+J76+K76-L76-M76+N76</f>
        <v>0</v>
      </c>
      <c r="P76" s="163">
        <v>0</v>
      </c>
      <c r="Q76" s="164">
        <v>0</v>
      </c>
      <c r="R76" s="163">
        <v>0</v>
      </c>
      <c r="S76" s="164">
        <v>0</v>
      </c>
      <c r="T76" s="175" t="s">
        <v>254</v>
      </c>
      <c r="U76" s="213" t="s">
        <v>255</v>
      </c>
      <c r="V76" s="172" t="s">
        <v>256</v>
      </c>
      <c r="W76" s="176" t="s">
        <v>277</v>
      </c>
      <c r="X76" s="131"/>
      <c r="Y76" s="131"/>
      <c r="Z76" s="131"/>
    </row>
    <row r="77" spans="1:26" ht="15.75" customHeight="1" x14ac:dyDescent="0.2">
      <c r="A77" s="131"/>
      <c r="B77" s="139"/>
      <c r="C77" s="177"/>
      <c r="D77" s="177"/>
      <c r="E77" s="181"/>
      <c r="F77" s="161" t="s">
        <v>175</v>
      </c>
      <c r="G77" s="160" t="s">
        <v>224</v>
      </c>
      <c r="H77" s="161" t="s">
        <v>225</v>
      </c>
      <c r="I77" s="162">
        <v>8539029108</v>
      </c>
      <c r="J77" s="163">
        <v>0</v>
      </c>
      <c r="K77" s="163">
        <f>550000000+410970892</f>
        <v>960970892</v>
      </c>
      <c r="L77" s="163">
        <v>0</v>
      </c>
      <c r="M77" s="163">
        <v>0</v>
      </c>
      <c r="N77" s="163">
        <v>0</v>
      </c>
      <c r="O77" s="163">
        <f t="shared" si="37"/>
        <v>9500000000</v>
      </c>
      <c r="P77" s="163">
        <v>2863576934</v>
      </c>
      <c r="Q77" s="164">
        <f>+P77/O77</f>
        <v>0.30142915094736844</v>
      </c>
      <c r="R77" s="163">
        <v>1463183025</v>
      </c>
      <c r="S77" s="164">
        <f>+R77/O77</f>
        <v>0.1540192657894737</v>
      </c>
      <c r="T77" s="177"/>
      <c r="U77" s="177"/>
      <c r="V77" s="177"/>
      <c r="W77" s="207"/>
      <c r="X77" s="131"/>
      <c r="Y77" s="131"/>
      <c r="Z77" s="131"/>
    </row>
    <row r="78" spans="1:26" ht="15.75" customHeight="1" x14ac:dyDescent="0.2">
      <c r="A78" s="131"/>
      <c r="B78" s="139"/>
      <c r="C78" s="181"/>
      <c r="D78" s="177"/>
      <c r="E78" s="161" t="s">
        <v>226</v>
      </c>
      <c r="F78" s="161" t="s">
        <v>175</v>
      </c>
      <c r="G78" s="160" t="s">
        <v>227</v>
      </c>
      <c r="H78" s="161" t="s">
        <v>228</v>
      </c>
      <c r="I78" s="162">
        <v>410970892</v>
      </c>
      <c r="J78" s="163">
        <v>0</v>
      </c>
      <c r="K78" s="163">
        <v>0</v>
      </c>
      <c r="L78" s="163">
        <v>410970892</v>
      </c>
      <c r="M78" s="163">
        <v>0</v>
      </c>
      <c r="N78" s="163">
        <v>0</v>
      </c>
      <c r="O78" s="163">
        <f t="shared" si="37"/>
        <v>0</v>
      </c>
      <c r="P78" s="163">
        <v>0</v>
      </c>
      <c r="Q78" s="164">
        <v>0</v>
      </c>
      <c r="R78" s="163">
        <v>0</v>
      </c>
      <c r="S78" s="164">
        <v>0</v>
      </c>
      <c r="T78" s="181"/>
      <c r="U78" s="181"/>
      <c r="V78" s="181"/>
      <c r="W78" s="210"/>
      <c r="X78" s="131"/>
      <c r="Y78" s="131"/>
      <c r="Z78" s="131"/>
    </row>
    <row r="79" spans="1:26" ht="15.75" customHeight="1" x14ac:dyDescent="0.2">
      <c r="A79" s="131"/>
      <c r="B79" s="168"/>
      <c r="C79" s="168"/>
      <c r="D79" s="168"/>
      <c r="E79" s="168"/>
      <c r="F79" s="168"/>
      <c r="G79" s="168"/>
      <c r="H79" s="168"/>
      <c r="I79" s="169">
        <f t="shared" ref="I79:P79" si="38">SUM(I76:I78)</f>
        <v>9500000000</v>
      </c>
      <c r="J79" s="170">
        <f t="shared" si="38"/>
        <v>0</v>
      </c>
      <c r="K79" s="170">
        <f t="shared" si="38"/>
        <v>960970892</v>
      </c>
      <c r="L79" s="170">
        <f t="shared" si="38"/>
        <v>960970892</v>
      </c>
      <c r="M79" s="170">
        <f t="shared" si="38"/>
        <v>0</v>
      </c>
      <c r="N79" s="170">
        <f t="shared" si="38"/>
        <v>0</v>
      </c>
      <c r="O79" s="169">
        <f t="shared" si="38"/>
        <v>9500000000</v>
      </c>
      <c r="P79" s="169">
        <f t="shared" si="38"/>
        <v>2863576934</v>
      </c>
      <c r="Q79" s="219">
        <f t="shared" ref="Q79:Q80" si="39">+P79/O79</f>
        <v>0.30142915094736844</v>
      </c>
      <c r="R79" s="169">
        <f>SUM(R76:R78)</f>
        <v>1463183025</v>
      </c>
      <c r="S79" s="171">
        <f t="shared" ref="S79:S80" si="40">+R79/O79</f>
        <v>0.1540192657894737</v>
      </c>
      <c r="T79" s="220"/>
      <c r="U79" s="220"/>
      <c r="V79" s="221"/>
      <c r="W79" s="221"/>
      <c r="X79" s="131"/>
      <c r="Y79" s="131"/>
      <c r="Z79" s="131"/>
    </row>
    <row r="80" spans="1:26" ht="15.75" customHeight="1" x14ac:dyDescent="0.2">
      <c r="A80" s="131"/>
      <c r="B80" s="168"/>
      <c r="C80" s="168"/>
      <c r="D80" s="168"/>
      <c r="E80" s="168"/>
      <c r="F80" s="168"/>
      <c r="G80" s="168"/>
      <c r="H80" s="168"/>
      <c r="I80" s="169">
        <f t="shared" ref="I80:P80" si="41">+I10+I24+I29+I35+I42+I46+I55+I60+I65+I70+I75+I79</f>
        <v>310273376689</v>
      </c>
      <c r="J80" s="169">
        <f t="shared" si="41"/>
        <v>62337913256</v>
      </c>
      <c r="K80" s="169">
        <f t="shared" si="41"/>
        <v>15100970892</v>
      </c>
      <c r="L80" s="169">
        <f t="shared" si="41"/>
        <v>4600970892</v>
      </c>
      <c r="M80" s="169">
        <f t="shared" si="41"/>
        <v>0</v>
      </c>
      <c r="N80" s="169">
        <f t="shared" si="41"/>
        <v>74500000000</v>
      </c>
      <c r="O80" s="169">
        <f t="shared" si="41"/>
        <v>457611289945</v>
      </c>
      <c r="P80" s="169">
        <f t="shared" si="41"/>
        <v>443238573810.15002</v>
      </c>
      <c r="Q80" s="219">
        <f t="shared" si="39"/>
        <v>0.96859186726669833</v>
      </c>
      <c r="R80" s="169">
        <f>+R10+R24+R29+R35+R42+R46+R55+R60+R65+R70+R75+R79</f>
        <v>210738150918</v>
      </c>
      <c r="S80" s="171">
        <f t="shared" si="40"/>
        <v>0.46051781402361924</v>
      </c>
      <c r="T80" s="169"/>
      <c r="U80" s="169"/>
      <c r="V80" s="169"/>
      <c r="W80" s="169"/>
      <c r="X80" s="131"/>
      <c r="Y80" s="131"/>
      <c r="Z80" s="131"/>
    </row>
    <row r="81" spans="1:26" ht="15.75" customHeight="1" x14ac:dyDescent="0.2">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5.75" customHeight="1" x14ac:dyDescent="0.2">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75" customHeight="1" x14ac:dyDescent="0.2">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x14ac:dyDescent="0.2">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75" customHeight="1" x14ac:dyDescent="0.2">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75" customHeight="1" x14ac:dyDescent="0.2">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5.75" customHeight="1" x14ac:dyDescent="0.2">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5.75" customHeight="1" x14ac:dyDescent="0.2">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5.75" customHeight="1" x14ac:dyDescent="0.2">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5.75" customHeight="1" x14ac:dyDescent="0.2">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5.75" customHeight="1" x14ac:dyDescent="0.2">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5.75" customHeight="1" x14ac:dyDescent="0.2">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5.75" customHeight="1" x14ac:dyDescent="0.2">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x14ac:dyDescent="0.2">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5.75" customHeight="1" x14ac:dyDescent="0.2">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5.75" customHeight="1" x14ac:dyDescent="0.2">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5.75" customHeight="1" x14ac:dyDescent="0.2">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x14ac:dyDescent="0.2">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x14ac:dyDescent="0.2">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x14ac:dyDescent="0.2">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x14ac:dyDescent="0.2">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x14ac:dyDescent="0.2">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x14ac:dyDescent="0.2">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x14ac:dyDescent="0.2">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x14ac:dyDescent="0.2">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x14ac:dyDescent="0.2">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x14ac:dyDescent="0.2">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x14ac:dyDescent="0.2">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x14ac:dyDescent="0.2">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x14ac:dyDescent="0.2">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x14ac:dyDescent="0.2">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x14ac:dyDescent="0.2">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x14ac:dyDescent="0.2">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x14ac:dyDescent="0.2">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x14ac:dyDescent="0.2">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x14ac:dyDescent="0.2">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x14ac:dyDescent="0.2">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x14ac:dyDescent="0.2">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x14ac:dyDescent="0.2">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x14ac:dyDescent="0.2">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x14ac:dyDescent="0.2">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x14ac:dyDescent="0.2">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x14ac:dyDescent="0.2">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x14ac:dyDescent="0.2">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x14ac:dyDescent="0.2">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x14ac:dyDescent="0.2">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x14ac:dyDescent="0.2">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x14ac:dyDescent="0.2">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x14ac:dyDescent="0.2">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x14ac:dyDescent="0.2">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x14ac:dyDescent="0.2">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x14ac:dyDescent="0.2">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x14ac:dyDescent="0.2">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x14ac:dyDescent="0.2">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x14ac:dyDescent="0.2">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x14ac:dyDescent="0.2">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x14ac:dyDescent="0.2">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x14ac:dyDescent="0.2">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x14ac:dyDescent="0.2">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x14ac:dyDescent="0.2">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x14ac:dyDescent="0.2">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x14ac:dyDescent="0.2">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x14ac:dyDescent="0.2">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x14ac:dyDescent="0.2">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x14ac:dyDescent="0.2">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x14ac:dyDescent="0.2">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x14ac:dyDescent="0.2">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x14ac:dyDescent="0.2">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x14ac:dyDescent="0.2">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x14ac:dyDescent="0.2">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x14ac:dyDescent="0.2">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x14ac:dyDescent="0.2">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x14ac:dyDescent="0.2">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x14ac:dyDescent="0.2">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x14ac:dyDescent="0.2">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x14ac:dyDescent="0.2">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x14ac:dyDescent="0.2">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x14ac:dyDescent="0.2">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x14ac:dyDescent="0.2">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x14ac:dyDescent="0.2">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x14ac:dyDescent="0.2">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x14ac:dyDescent="0.2">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x14ac:dyDescent="0.2">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x14ac:dyDescent="0.2">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x14ac:dyDescent="0.2">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x14ac:dyDescent="0.2">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x14ac:dyDescent="0.2">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x14ac:dyDescent="0.2">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x14ac:dyDescent="0.2">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x14ac:dyDescent="0.2">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x14ac:dyDescent="0.2">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x14ac:dyDescent="0.2">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x14ac:dyDescent="0.2">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x14ac:dyDescent="0.2">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x14ac:dyDescent="0.2">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x14ac:dyDescent="0.2">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x14ac:dyDescent="0.2">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x14ac:dyDescent="0.2">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x14ac:dyDescent="0.2">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x14ac:dyDescent="0.2">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x14ac:dyDescent="0.2">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x14ac:dyDescent="0.2">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x14ac:dyDescent="0.2">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x14ac:dyDescent="0.2">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x14ac:dyDescent="0.2">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x14ac:dyDescent="0.2">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x14ac:dyDescent="0.2">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x14ac:dyDescent="0.2">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x14ac:dyDescent="0.2">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x14ac:dyDescent="0.2">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x14ac:dyDescent="0.2">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x14ac:dyDescent="0.2">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x14ac:dyDescent="0.2">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x14ac:dyDescent="0.2">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x14ac:dyDescent="0.2">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x14ac:dyDescent="0.2">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x14ac:dyDescent="0.2">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x14ac:dyDescent="0.2">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x14ac:dyDescent="0.2">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x14ac:dyDescent="0.2">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x14ac:dyDescent="0.2">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x14ac:dyDescent="0.2">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x14ac:dyDescent="0.2">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x14ac:dyDescent="0.2">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x14ac:dyDescent="0.2">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x14ac:dyDescent="0.2">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x14ac:dyDescent="0.2">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x14ac:dyDescent="0.2">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x14ac:dyDescent="0.2">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x14ac:dyDescent="0.2">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x14ac:dyDescent="0.2">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x14ac:dyDescent="0.2">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x14ac:dyDescent="0.2">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x14ac:dyDescent="0.2">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x14ac:dyDescent="0.2">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x14ac:dyDescent="0.2">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x14ac:dyDescent="0.2">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x14ac:dyDescent="0.2">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x14ac:dyDescent="0.2">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x14ac:dyDescent="0.2">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x14ac:dyDescent="0.2">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x14ac:dyDescent="0.2">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x14ac:dyDescent="0.2">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x14ac:dyDescent="0.2">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x14ac:dyDescent="0.2">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x14ac:dyDescent="0.2">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x14ac:dyDescent="0.2">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x14ac:dyDescent="0.2">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x14ac:dyDescent="0.2">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x14ac:dyDescent="0.2">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x14ac:dyDescent="0.2">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x14ac:dyDescent="0.2">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x14ac:dyDescent="0.2">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x14ac:dyDescent="0.2">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x14ac:dyDescent="0.2">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x14ac:dyDescent="0.2">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x14ac:dyDescent="0.2">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x14ac:dyDescent="0.2">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x14ac:dyDescent="0.2">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x14ac:dyDescent="0.2">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x14ac:dyDescent="0.2">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x14ac:dyDescent="0.2">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x14ac:dyDescent="0.2">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x14ac:dyDescent="0.2">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x14ac:dyDescent="0.2">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x14ac:dyDescent="0.2">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x14ac:dyDescent="0.2">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x14ac:dyDescent="0.2">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x14ac:dyDescent="0.2">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x14ac:dyDescent="0.2">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x14ac:dyDescent="0.2">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x14ac:dyDescent="0.2">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x14ac:dyDescent="0.2">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x14ac:dyDescent="0.2">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x14ac:dyDescent="0.2">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x14ac:dyDescent="0.2">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x14ac:dyDescent="0.2">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x14ac:dyDescent="0.2">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x14ac:dyDescent="0.2">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x14ac:dyDescent="0.2">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x14ac:dyDescent="0.2">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x14ac:dyDescent="0.2">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x14ac:dyDescent="0.2">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x14ac:dyDescent="0.2">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x14ac:dyDescent="0.2">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x14ac:dyDescent="0.2">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x14ac:dyDescent="0.2">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x14ac:dyDescent="0.2">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x14ac:dyDescent="0.2">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x14ac:dyDescent="0.2">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x14ac:dyDescent="0.2">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x14ac:dyDescent="0.2">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x14ac:dyDescent="0.2">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x14ac:dyDescent="0.2">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x14ac:dyDescent="0.2">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x14ac:dyDescent="0.2">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x14ac:dyDescent="0.2">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x14ac:dyDescent="0.2">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x14ac:dyDescent="0.2">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x14ac:dyDescent="0.2">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x14ac:dyDescent="0.2">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x14ac:dyDescent="0.2">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x14ac:dyDescent="0.2">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x14ac:dyDescent="0.2">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x14ac:dyDescent="0.2">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x14ac:dyDescent="0.2">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x14ac:dyDescent="0.2">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x14ac:dyDescent="0.2">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x14ac:dyDescent="0.2">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x14ac:dyDescent="0.2">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x14ac:dyDescent="0.2">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x14ac:dyDescent="0.2">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x14ac:dyDescent="0.2">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x14ac:dyDescent="0.2">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x14ac:dyDescent="0.2">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x14ac:dyDescent="0.2">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x14ac:dyDescent="0.2">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x14ac:dyDescent="0.2">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x14ac:dyDescent="0.2">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x14ac:dyDescent="0.2">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x14ac:dyDescent="0.2">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x14ac:dyDescent="0.2">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x14ac:dyDescent="0.2">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x14ac:dyDescent="0.2">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x14ac:dyDescent="0.2">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x14ac:dyDescent="0.2">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x14ac:dyDescent="0.2">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x14ac:dyDescent="0.2">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x14ac:dyDescent="0.2">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x14ac:dyDescent="0.2">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x14ac:dyDescent="0.2">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x14ac:dyDescent="0.2">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x14ac:dyDescent="0.2">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x14ac:dyDescent="0.2">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x14ac:dyDescent="0.2">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x14ac:dyDescent="0.2">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x14ac:dyDescent="0.2">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x14ac:dyDescent="0.2">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x14ac:dyDescent="0.2">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x14ac:dyDescent="0.2">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x14ac:dyDescent="0.2">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x14ac:dyDescent="0.2">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x14ac:dyDescent="0.2">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x14ac:dyDescent="0.2">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x14ac:dyDescent="0.2">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x14ac:dyDescent="0.2">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x14ac:dyDescent="0.2">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x14ac:dyDescent="0.2">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x14ac:dyDescent="0.2">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x14ac:dyDescent="0.2">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x14ac:dyDescent="0.2">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x14ac:dyDescent="0.2">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x14ac:dyDescent="0.2">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x14ac:dyDescent="0.2">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x14ac:dyDescent="0.2">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x14ac:dyDescent="0.2">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x14ac:dyDescent="0.2">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x14ac:dyDescent="0.2">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x14ac:dyDescent="0.2">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x14ac:dyDescent="0.2">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x14ac:dyDescent="0.2">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x14ac:dyDescent="0.2">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x14ac:dyDescent="0.2">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x14ac:dyDescent="0.2">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x14ac:dyDescent="0.2">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x14ac:dyDescent="0.2">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x14ac:dyDescent="0.2">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x14ac:dyDescent="0.2">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x14ac:dyDescent="0.2">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x14ac:dyDescent="0.2">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x14ac:dyDescent="0.2">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x14ac:dyDescent="0.2">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x14ac:dyDescent="0.2">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x14ac:dyDescent="0.2">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x14ac:dyDescent="0.2">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x14ac:dyDescent="0.2">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x14ac:dyDescent="0.2">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x14ac:dyDescent="0.2">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x14ac:dyDescent="0.2">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x14ac:dyDescent="0.2">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x14ac:dyDescent="0.2">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x14ac:dyDescent="0.2">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x14ac:dyDescent="0.2">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x14ac:dyDescent="0.2">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x14ac:dyDescent="0.2">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x14ac:dyDescent="0.2">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x14ac:dyDescent="0.2">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x14ac:dyDescent="0.2">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x14ac:dyDescent="0.2">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x14ac:dyDescent="0.2">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x14ac:dyDescent="0.2">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x14ac:dyDescent="0.2">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x14ac:dyDescent="0.2">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x14ac:dyDescent="0.2">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x14ac:dyDescent="0.2">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x14ac:dyDescent="0.2">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x14ac:dyDescent="0.2">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x14ac:dyDescent="0.2">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x14ac:dyDescent="0.2">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x14ac:dyDescent="0.2">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x14ac:dyDescent="0.2">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x14ac:dyDescent="0.2">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x14ac:dyDescent="0.2">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x14ac:dyDescent="0.2">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x14ac:dyDescent="0.2">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x14ac:dyDescent="0.2">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x14ac:dyDescent="0.2">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x14ac:dyDescent="0.2">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x14ac:dyDescent="0.2">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x14ac:dyDescent="0.2">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x14ac:dyDescent="0.2">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x14ac:dyDescent="0.2">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x14ac:dyDescent="0.2">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x14ac:dyDescent="0.2">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x14ac:dyDescent="0.2">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x14ac:dyDescent="0.2">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x14ac:dyDescent="0.2">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x14ac:dyDescent="0.2">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x14ac:dyDescent="0.2">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x14ac:dyDescent="0.2">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x14ac:dyDescent="0.2">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x14ac:dyDescent="0.2">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x14ac:dyDescent="0.2">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x14ac:dyDescent="0.2">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x14ac:dyDescent="0.2">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x14ac:dyDescent="0.2">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x14ac:dyDescent="0.2">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x14ac:dyDescent="0.2">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x14ac:dyDescent="0.2">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x14ac:dyDescent="0.2">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x14ac:dyDescent="0.2">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x14ac:dyDescent="0.2">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x14ac:dyDescent="0.2">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x14ac:dyDescent="0.2">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x14ac:dyDescent="0.2">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x14ac:dyDescent="0.2">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x14ac:dyDescent="0.2">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x14ac:dyDescent="0.2">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x14ac:dyDescent="0.2">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x14ac:dyDescent="0.2">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x14ac:dyDescent="0.2">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x14ac:dyDescent="0.2">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x14ac:dyDescent="0.2">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x14ac:dyDescent="0.2">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x14ac:dyDescent="0.2">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x14ac:dyDescent="0.2">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x14ac:dyDescent="0.2">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x14ac:dyDescent="0.2">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x14ac:dyDescent="0.2">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x14ac:dyDescent="0.2">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x14ac:dyDescent="0.2">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x14ac:dyDescent="0.2">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x14ac:dyDescent="0.2">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x14ac:dyDescent="0.2">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x14ac:dyDescent="0.2">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x14ac:dyDescent="0.2">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x14ac:dyDescent="0.2">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x14ac:dyDescent="0.2">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x14ac:dyDescent="0.2">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x14ac:dyDescent="0.2">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x14ac:dyDescent="0.2">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x14ac:dyDescent="0.2">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x14ac:dyDescent="0.2">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x14ac:dyDescent="0.2">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x14ac:dyDescent="0.2">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x14ac:dyDescent="0.2">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x14ac:dyDescent="0.2">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x14ac:dyDescent="0.2">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x14ac:dyDescent="0.2">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x14ac:dyDescent="0.2">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x14ac:dyDescent="0.2">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x14ac:dyDescent="0.2">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x14ac:dyDescent="0.2">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x14ac:dyDescent="0.2">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x14ac:dyDescent="0.2">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x14ac:dyDescent="0.2">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x14ac:dyDescent="0.2">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x14ac:dyDescent="0.2">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x14ac:dyDescent="0.2">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x14ac:dyDescent="0.2">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x14ac:dyDescent="0.2">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x14ac:dyDescent="0.2">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x14ac:dyDescent="0.2">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x14ac:dyDescent="0.2">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x14ac:dyDescent="0.2">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x14ac:dyDescent="0.2">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x14ac:dyDescent="0.2">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x14ac:dyDescent="0.2">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x14ac:dyDescent="0.2">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x14ac:dyDescent="0.2">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x14ac:dyDescent="0.2">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x14ac:dyDescent="0.2">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x14ac:dyDescent="0.2">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x14ac:dyDescent="0.2">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x14ac:dyDescent="0.2">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x14ac:dyDescent="0.2">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x14ac:dyDescent="0.2">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x14ac:dyDescent="0.2">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x14ac:dyDescent="0.2">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x14ac:dyDescent="0.2">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x14ac:dyDescent="0.2">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x14ac:dyDescent="0.2">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x14ac:dyDescent="0.2">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x14ac:dyDescent="0.2">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x14ac:dyDescent="0.2">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x14ac:dyDescent="0.2">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x14ac:dyDescent="0.2">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x14ac:dyDescent="0.2">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x14ac:dyDescent="0.2">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x14ac:dyDescent="0.2">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x14ac:dyDescent="0.2">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x14ac:dyDescent="0.2">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x14ac:dyDescent="0.2">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x14ac:dyDescent="0.2">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x14ac:dyDescent="0.2">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x14ac:dyDescent="0.2">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x14ac:dyDescent="0.2">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x14ac:dyDescent="0.2">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x14ac:dyDescent="0.2">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x14ac:dyDescent="0.2">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x14ac:dyDescent="0.2">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x14ac:dyDescent="0.2">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x14ac:dyDescent="0.2">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x14ac:dyDescent="0.2">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x14ac:dyDescent="0.2">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x14ac:dyDescent="0.2">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x14ac:dyDescent="0.2">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x14ac:dyDescent="0.2">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x14ac:dyDescent="0.2">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x14ac:dyDescent="0.2">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x14ac:dyDescent="0.2">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x14ac:dyDescent="0.2">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x14ac:dyDescent="0.2">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x14ac:dyDescent="0.2">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x14ac:dyDescent="0.2">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x14ac:dyDescent="0.2">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x14ac:dyDescent="0.2">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x14ac:dyDescent="0.2">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x14ac:dyDescent="0.2">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x14ac:dyDescent="0.2">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x14ac:dyDescent="0.2">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x14ac:dyDescent="0.2">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x14ac:dyDescent="0.2">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x14ac:dyDescent="0.2">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x14ac:dyDescent="0.2">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x14ac:dyDescent="0.2">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x14ac:dyDescent="0.2">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x14ac:dyDescent="0.2">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x14ac:dyDescent="0.2">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x14ac:dyDescent="0.2">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x14ac:dyDescent="0.2">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x14ac:dyDescent="0.2">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x14ac:dyDescent="0.2">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x14ac:dyDescent="0.2">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x14ac:dyDescent="0.2">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x14ac:dyDescent="0.2">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x14ac:dyDescent="0.2">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x14ac:dyDescent="0.2">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x14ac:dyDescent="0.2">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x14ac:dyDescent="0.2">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x14ac:dyDescent="0.2">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x14ac:dyDescent="0.2">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x14ac:dyDescent="0.2">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x14ac:dyDescent="0.2">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x14ac:dyDescent="0.2">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x14ac:dyDescent="0.2">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x14ac:dyDescent="0.2">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x14ac:dyDescent="0.2">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x14ac:dyDescent="0.2">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x14ac:dyDescent="0.2">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x14ac:dyDescent="0.2">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x14ac:dyDescent="0.2">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x14ac:dyDescent="0.2">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x14ac:dyDescent="0.2">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x14ac:dyDescent="0.2">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x14ac:dyDescent="0.2">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x14ac:dyDescent="0.2">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x14ac:dyDescent="0.2">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x14ac:dyDescent="0.2">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x14ac:dyDescent="0.2">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x14ac:dyDescent="0.2">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x14ac:dyDescent="0.2">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x14ac:dyDescent="0.2">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x14ac:dyDescent="0.2">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x14ac:dyDescent="0.2">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x14ac:dyDescent="0.2">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x14ac:dyDescent="0.2">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x14ac:dyDescent="0.2">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x14ac:dyDescent="0.2">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x14ac:dyDescent="0.2">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x14ac:dyDescent="0.2">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x14ac:dyDescent="0.2">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x14ac:dyDescent="0.2">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x14ac:dyDescent="0.2">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x14ac:dyDescent="0.2">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x14ac:dyDescent="0.2">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x14ac:dyDescent="0.2">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x14ac:dyDescent="0.2">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x14ac:dyDescent="0.2">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x14ac:dyDescent="0.2">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x14ac:dyDescent="0.2">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x14ac:dyDescent="0.2">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x14ac:dyDescent="0.2">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x14ac:dyDescent="0.2">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x14ac:dyDescent="0.2">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x14ac:dyDescent="0.2">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x14ac:dyDescent="0.2">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x14ac:dyDescent="0.2">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x14ac:dyDescent="0.2">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x14ac:dyDescent="0.2">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x14ac:dyDescent="0.2">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x14ac:dyDescent="0.2">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x14ac:dyDescent="0.2">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x14ac:dyDescent="0.2">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x14ac:dyDescent="0.2">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x14ac:dyDescent="0.2">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x14ac:dyDescent="0.2">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x14ac:dyDescent="0.2">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x14ac:dyDescent="0.2">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x14ac:dyDescent="0.2">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x14ac:dyDescent="0.2">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x14ac:dyDescent="0.2">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x14ac:dyDescent="0.2">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x14ac:dyDescent="0.2">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x14ac:dyDescent="0.2">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x14ac:dyDescent="0.2">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x14ac:dyDescent="0.2">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x14ac:dyDescent="0.2">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x14ac:dyDescent="0.2">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x14ac:dyDescent="0.2">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x14ac:dyDescent="0.2">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x14ac:dyDescent="0.2">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x14ac:dyDescent="0.2">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x14ac:dyDescent="0.2">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x14ac:dyDescent="0.2">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x14ac:dyDescent="0.2">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x14ac:dyDescent="0.2">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x14ac:dyDescent="0.2">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x14ac:dyDescent="0.2">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x14ac:dyDescent="0.2">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x14ac:dyDescent="0.2">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x14ac:dyDescent="0.2">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x14ac:dyDescent="0.2">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x14ac:dyDescent="0.2">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x14ac:dyDescent="0.2">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x14ac:dyDescent="0.2">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x14ac:dyDescent="0.2">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x14ac:dyDescent="0.2">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x14ac:dyDescent="0.2">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x14ac:dyDescent="0.2">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x14ac:dyDescent="0.2">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x14ac:dyDescent="0.2">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x14ac:dyDescent="0.2">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x14ac:dyDescent="0.2">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x14ac:dyDescent="0.2">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x14ac:dyDescent="0.2">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x14ac:dyDescent="0.2">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x14ac:dyDescent="0.2">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x14ac:dyDescent="0.2">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x14ac:dyDescent="0.2">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x14ac:dyDescent="0.2">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x14ac:dyDescent="0.2">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x14ac:dyDescent="0.2">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x14ac:dyDescent="0.2">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x14ac:dyDescent="0.2">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x14ac:dyDescent="0.2">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x14ac:dyDescent="0.2">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x14ac:dyDescent="0.2">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x14ac:dyDescent="0.2">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x14ac:dyDescent="0.2">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x14ac:dyDescent="0.2">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x14ac:dyDescent="0.2">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x14ac:dyDescent="0.2">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x14ac:dyDescent="0.2">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x14ac:dyDescent="0.2">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x14ac:dyDescent="0.2">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x14ac:dyDescent="0.2">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x14ac:dyDescent="0.2">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x14ac:dyDescent="0.2">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x14ac:dyDescent="0.2">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x14ac:dyDescent="0.2">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x14ac:dyDescent="0.2">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x14ac:dyDescent="0.2">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x14ac:dyDescent="0.2">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x14ac:dyDescent="0.2">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x14ac:dyDescent="0.2">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x14ac:dyDescent="0.2">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x14ac:dyDescent="0.2">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x14ac:dyDescent="0.2">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x14ac:dyDescent="0.2">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x14ac:dyDescent="0.2">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x14ac:dyDescent="0.2">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x14ac:dyDescent="0.2">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x14ac:dyDescent="0.2">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x14ac:dyDescent="0.2">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x14ac:dyDescent="0.2">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x14ac:dyDescent="0.2">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x14ac:dyDescent="0.2">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x14ac:dyDescent="0.2">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x14ac:dyDescent="0.2">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x14ac:dyDescent="0.2">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x14ac:dyDescent="0.2">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x14ac:dyDescent="0.2">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x14ac:dyDescent="0.2">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x14ac:dyDescent="0.2">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x14ac:dyDescent="0.2">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x14ac:dyDescent="0.2">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x14ac:dyDescent="0.2">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x14ac:dyDescent="0.2">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x14ac:dyDescent="0.2">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x14ac:dyDescent="0.2">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x14ac:dyDescent="0.2">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x14ac:dyDescent="0.2">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x14ac:dyDescent="0.2">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x14ac:dyDescent="0.2">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x14ac:dyDescent="0.2">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x14ac:dyDescent="0.2">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x14ac:dyDescent="0.2">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x14ac:dyDescent="0.2">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x14ac:dyDescent="0.2">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x14ac:dyDescent="0.2">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x14ac:dyDescent="0.2">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x14ac:dyDescent="0.2">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x14ac:dyDescent="0.2">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x14ac:dyDescent="0.2">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x14ac:dyDescent="0.2">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x14ac:dyDescent="0.2">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x14ac:dyDescent="0.2">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x14ac:dyDescent="0.2">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x14ac:dyDescent="0.2">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x14ac:dyDescent="0.2">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x14ac:dyDescent="0.2">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x14ac:dyDescent="0.2">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x14ac:dyDescent="0.2">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x14ac:dyDescent="0.2">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x14ac:dyDescent="0.2">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x14ac:dyDescent="0.2">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x14ac:dyDescent="0.2">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x14ac:dyDescent="0.2">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x14ac:dyDescent="0.2">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x14ac:dyDescent="0.2">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x14ac:dyDescent="0.2">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x14ac:dyDescent="0.2">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x14ac:dyDescent="0.2">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x14ac:dyDescent="0.2">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x14ac:dyDescent="0.2">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x14ac:dyDescent="0.2">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x14ac:dyDescent="0.2">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x14ac:dyDescent="0.2">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x14ac:dyDescent="0.2">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x14ac:dyDescent="0.2">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x14ac:dyDescent="0.2">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x14ac:dyDescent="0.2">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x14ac:dyDescent="0.2">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x14ac:dyDescent="0.2">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x14ac:dyDescent="0.2">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x14ac:dyDescent="0.2">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x14ac:dyDescent="0.2">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x14ac:dyDescent="0.2">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x14ac:dyDescent="0.2">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x14ac:dyDescent="0.2">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x14ac:dyDescent="0.2">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x14ac:dyDescent="0.2">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x14ac:dyDescent="0.2">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x14ac:dyDescent="0.2">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x14ac:dyDescent="0.2">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x14ac:dyDescent="0.2">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x14ac:dyDescent="0.2">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x14ac:dyDescent="0.2">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x14ac:dyDescent="0.2">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x14ac:dyDescent="0.2">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x14ac:dyDescent="0.2">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x14ac:dyDescent="0.2">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x14ac:dyDescent="0.2">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x14ac:dyDescent="0.2">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x14ac:dyDescent="0.2">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x14ac:dyDescent="0.2">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x14ac:dyDescent="0.2">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x14ac:dyDescent="0.2">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x14ac:dyDescent="0.2">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x14ac:dyDescent="0.2">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x14ac:dyDescent="0.2">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x14ac:dyDescent="0.2">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x14ac:dyDescent="0.2">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x14ac:dyDescent="0.2">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x14ac:dyDescent="0.2">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x14ac:dyDescent="0.2">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x14ac:dyDescent="0.2">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x14ac:dyDescent="0.2">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x14ac:dyDescent="0.2">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x14ac:dyDescent="0.2">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x14ac:dyDescent="0.2">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x14ac:dyDescent="0.2">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x14ac:dyDescent="0.2">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x14ac:dyDescent="0.2">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x14ac:dyDescent="0.2">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x14ac:dyDescent="0.2">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x14ac:dyDescent="0.2">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x14ac:dyDescent="0.2">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x14ac:dyDescent="0.2">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x14ac:dyDescent="0.2">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x14ac:dyDescent="0.2">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x14ac:dyDescent="0.2">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x14ac:dyDescent="0.2">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x14ac:dyDescent="0.2">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x14ac:dyDescent="0.2">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x14ac:dyDescent="0.2">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x14ac:dyDescent="0.2">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x14ac:dyDescent="0.2">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x14ac:dyDescent="0.2">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x14ac:dyDescent="0.2">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x14ac:dyDescent="0.2">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x14ac:dyDescent="0.2">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x14ac:dyDescent="0.2">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x14ac:dyDescent="0.2">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x14ac:dyDescent="0.2">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x14ac:dyDescent="0.2">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x14ac:dyDescent="0.2">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x14ac:dyDescent="0.2">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x14ac:dyDescent="0.2">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x14ac:dyDescent="0.2">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x14ac:dyDescent="0.2">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x14ac:dyDescent="0.2">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x14ac:dyDescent="0.2">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x14ac:dyDescent="0.2">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x14ac:dyDescent="0.2">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x14ac:dyDescent="0.2">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x14ac:dyDescent="0.2">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x14ac:dyDescent="0.2">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x14ac:dyDescent="0.2">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x14ac:dyDescent="0.2">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x14ac:dyDescent="0.2">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x14ac:dyDescent="0.2">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x14ac:dyDescent="0.2">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x14ac:dyDescent="0.2">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x14ac:dyDescent="0.2">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x14ac:dyDescent="0.2">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x14ac:dyDescent="0.2">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x14ac:dyDescent="0.2">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x14ac:dyDescent="0.2">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x14ac:dyDescent="0.2">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x14ac:dyDescent="0.2">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x14ac:dyDescent="0.2">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x14ac:dyDescent="0.2">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x14ac:dyDescent="0.2">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x14ac:dyDescent="0.2">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x14ac:dyDescent="0.2">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x14ac:dyDescent="0.2">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x14ac:dyDescent="0.2">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x14ac:dyDescent="0.2">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x14ac:dyDescent="0.2">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x14ac:dyDescent="0.2">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x14ac:dyDescent="0.2">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x14ac:dyDescent="0.2">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x14ac:dyDescent="0.2">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x14ac:dyDescent="0.2">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x14ac:dyDescent="0.2">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x14ac:dyDescent="0.2">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x14ac:dyDescent="0.2">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x14ac:dyDescent="0.2">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x14ac:dyDescent="0.2">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x14ac:dyDescent="0.2">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x14ac:dyDescent="0.2">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x14ac:dyDescent="0.2">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x14ac:dyDescent="0.2">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x14ac:dyDescent="0.2">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x14ac:dyDescent="0.2">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x14ac:dyDescent="0.2">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x14ac:dyDescent="0.2">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x14ac:dyDescent="0.2">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x14ac:dyDescent="0.2">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x14ac:dyDescent="0.2">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x14ac:dyDescent="0.2">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x14ac:dyDescent="0.2">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x14ac:dyDescent="0.2">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x14ac:dyDescent="0.2">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x14ac:dyDescent="0.2">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x14ac:dyDescent="0.2">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x14ac:dyDescent="0.2">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x14ac:dyDescent="0.2">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x14ac:dyDescent="0.2">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x14ac:dyDescent="0.2">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x14ac:dyDescent="0.2">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x14ac:dyDescent="0.2">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x14ac:dyDescent="0.2">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x14ac:dyDescent="0.2">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x14ac:dyDescent="0.2">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x14ac:dyDescent="0.2">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x14ac:dyDescent="0.2">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x14ac:dyDescent="0.2">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x14ac:dyDescent="0.2">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x14ac:dyDescent="0.2">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x14ac:dyDescent="0.2">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x14ac:dyDescent="0.2">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x14ac:dyDescent="0.2">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x14ac:dyDescent="0.2">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x14ac:dyDescent="0.2">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x14ac:dyDescent="0.2">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x14ac:dyDescent="0.2">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x14ac:dyDescent="0.2">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x14ac:dyDescent="0.2">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x14ac:dyDescent="0.2">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x14ac:dyDescent="0.2">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x14ac:dyDescent="0.2">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x14ac:dyDescent="0.2">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x14ac:dyDescent="0.2">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x14ac:dyDescent="0.2">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x14ac:dyDescent="0.2">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x14ac:dyDescent="0.2">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x14ac:dyDescent="0.2">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x14ac:dyDescent="0.2">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x14ac:dyDescent="0.2">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x14ac:dyDescent="0.2">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x14ac:dyDescent="0.2">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x14ac:dyDescent="0.2">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x14ac:dyDescent="0.2">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x14ac:dyDescent="0.2">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x14ac:dyDescent="0.2">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x14ac:dyDescent="0.2">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x14ac:dyDescent="0.2">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x14ac:dyDescent="0.2">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x14ac:dyDescent="0.2">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x14ac:dyDescent="0.2">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x14ac:dyDescent="0.2">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x14ac:dyDescent="0.2">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x14ac:dyDescent="0.2">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x14ac:dyDescent="0.2">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x14ac:dyDescent="0.2">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x14ac:dyDescent="0.2">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x14ac:dyDescent="0.2">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x14ac:dyDescent="0.2">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x14ac:dyDescent="0.2">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x14ac:dyDescent="0.2">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x14ac:dyDescent="0.2">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x14ac:dyDescent="0.2">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x14ac:dyDescent="0.2">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x14ac:dyDescent="0.2">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x14ac:dyDescent="0.2">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x14ac:dyDescent="0.2">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x14ac:dyDescent="0.2">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x14ac:dyDescent="0.2">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x14ac:dyDescent="0.2">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x14ac:dyDescent="0.2">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x14ac:dyDescent="0.2">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x14ac:dyDescent="0.2">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x14ac:dyDescent="0.2">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x14ac:dyDescent="0.2">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x14ac:dyDescent="0.2">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x14ac:dyDescent="0.2">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x14ac:dyDescent="0.2">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x14ac:dyDescent="0.2">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x14ac:dyDescent="0.2">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x14ac:dyDescent="0.2">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x14ac:dyDescent="0.2">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x14ac:dyDescent="0.2">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x14ac:dyDescent="0.2">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x14ac:dyDescent="0.2">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x14ac:dyDescent="0.2">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x14ac:dyDescent="0.2">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x14ac:dyDescent="0.2">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x14ac:dyDescent="0.2">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x14ac:dyDescent="0.2">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x14ac:dyDescent="0.2">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x14ac:dyDescent="0.2">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x14ac:dyDescent="0.2">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x14ac:dyDescent="0.2">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x14ac:dyDescent="0.2">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x14ac:dyDescent="0.2">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x14ac:dyDescent="0.2">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x14ac:dyDescent="0.2">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x14ac:dyDescent="0.2">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x14ac:dyDescent="0.2">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x14ac:dyDescent="0.2">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x14ac:dyDescent="0.2">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x14ac:dyDescent="0.2">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x14ac:dyDescent="0.2">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x14ac:dyDescent="0.2">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x14ac:dyDescent="0.2">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x14ac:dyDescent="0.2">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x14ac:dyDescent="0.2">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x14ac:dyDescent="0.2">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x14ac:dyDescent="0.2">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x14ac:dyDescent="0.2">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x14ac:dyDescent="0.2">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x14ac:dyDescent="0.2">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x14ac:dyDescent="0.2">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x14ac:dyDescent="0.2">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x14ac:dyDescent="0.2">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x14ac:dyDescent="0.2">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x14ac:dyDescent="0.2">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x14ac:dyDescent="0.2">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x14ac:dyDescent="0.2">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x14ac:dyDescent="0.2">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x14ac:dyDescent="0.2">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x14ac:dyDescent="0.2">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x14ac:dyDescent="0.2">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x14ac:dyDescent="0.2">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x14ac:dyDescent="0.2">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x14ac:dyDescent="0.2">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x14ac:dyDescent="0.2">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x14ac:dyDescent="0.2">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x14ac:dyDescent="0.2">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x14ac:dyDescent="0.2">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5.75" customHeight="1" x14ac:dyDescent="0.2">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181">
    <mergeCell ref="V76:V78"/>
    <mergeCell ref="W76:W78"/>
    <mergeCell ref="B76:B78"/>
    <mergeCell ref="C76:C78"/>
    <mergeCell ref="D76:D78"/>
    <mergeCell ref="E76:E77"/>
    <mergeCell ref="T76:T78"/>
    <mergeCell ref="U76:U78"/>
    <mergeCell ref="U66:U69"/>
    <mergeCell ref="V66:V69"/>
    <mergeCell ref="W66:W69"/>
    <mergeCell ref="B71:B74"/>
    <mergeCell ref="T71:T74"/>
    <mergeCell ref="U71:U74"/>
    <mergeCell ref="V71:V74"/>
    <mergeCell ref="W71:W74"/>
    <mergeCell ref="B66:B69"/>
    <mergeCell ref="C66:C68"/>
    <mergeCell ref="D66:D68"/>
    <mergeCell ref="E66:E67"/>
    <mergeCell ref="F66:F67"/>
    <mergeCell ref="T66:T69"/>
    <mergeCell ref="T56:T59"/>
    <mergeCell ref="U56:U59"/>
    <mergeCell ref="V56:V59"/>
    <mergeCell ref="W56:W59"/>
    <mergeCell ref="B61:B64"/>
    <mergeCell ref="T61:T64"/>
    <mergeCell ref="U61:U64"/>
    <mergeCell ref="V61:V64"/>
    <mergeCell ref="W61:W64"/>
    <mergeCell ref="O53:O54"/>
    <mergeCell ref="P53:P54"/>
    <mergeCell ref="Q53:Q54"/>
    <mergeCell ref="R53:R54"/>
    <mergeCell ref="S53:S54"/>
    <mergeCell ref="B56:B59"/>
    <mergeCell ref="I53:I54"/>
    <mergeCell ref="J53:J54"/>
    <mergeCell ref="K53:K54"/>
    <mergeCell ref="L53:L54"/>
    <mergeCell ref="M53:M54"/>
    <mergeCell ref="N53:N54"/>
    <mergeCell ref="M50:M51"/>
    <mergeCell ref="N50:N51"/>
    <mergeCell ref="O50:O51"/>
    <mergeCell ref="P50:P51"/>
    <mergeCell ref="Q50:Q51"/>
    <mergeCell ref="R50:R51"/>
    <mergeCell ref="V47:V54"/>
    <mergeCell ref="W47:W54"/>
    <mergeCell ref="C50:C51"/>
    <mergeCell ref="D50:D51"/>
    <mergeCell ref="G50:G51"/>
    <mergeCell ref="H50:H51"/>
    <mergeCell ref="I50:I51"/>
    <mergeCell ref="J50:J51"/>
    <mergeCell ref="K50:K51"/>
    <mergeCell ref="L50:L51"/>
    <mergeCell ref="P47:P48"/>
    <mergeCell ref="Q47:Q48"/>
    <mergeCell ref="R47:R48"/>
    <mergeCell ref="S47:S48"/>
    <mergeCell ref="T47:T54"/>
    <mergeCell ref="U47:U54"/>
    <mergeCell ref="S50:S51"/>
    <mergeCell ref="J47:J48"/>
    <mergeCell ref="K47:K48"/>
    <mergeCell ref="L47:L48"/>
    <mergeCell ref="M47:M48"/>
    <mergeCell ref="N47:N48"/>
    <mergeCell ref="O47:O48"/>
    <mergeCell ref="B47:B54"/>
    <mergeCell ref="C47:C48"/>
    <mergeCell ref="D47:D49"/>
    <mergeCell ref="G47:G48"/>
    <mergeCell ref="H47:H48"/>
    <mergeCell ref="I47:I48"/>
    <mergeCell ref="C53:C54"/>
    <mergeCell ref="D53:D54"/>
    <mergeCell ref="G53:G54"/>
    <mergeCell ref="H53:H54"/>
    <mergeCell ref="V36:V41"/>
    <mergeCell ref="W36:W41"/>
    <mergeCell ref="C40:C41"/>
    <mergeCell ref="D40:D41"/>
    <mergeCell ref="B43:B45"/>
    <mergeCell ref="T43:T45"/>
    <mergeCell ref="U43:U45"/>
    <mergeCell ref="V43:V45"/>
    <mergeCell ref="W43:W45"/>
    <mergeCell ref="S32:S33"/>
    <mergeCell ref="B36:B41"/>
    <mergeCell ref="C36:C39"/>
    <mergeCell ref="D36:D39"/>
    <mergeCell ref="T36:T41"/>
    <mergeCell ref="U36:U41"/>
    <mergeCell ref="M32:M33"/>
    <mergeCell ref="N32:N33"/>
    <mergeCell ref="O32:O33"/>
    <mergeCell ref="P32:P33"/>
    <mergeCell ref="Q32:Q33"/>
    <mergeCell ref="R32:R33"/>
    <mergeCell ref="S30:S31"/>
    <mergeCell ref="T30:T34"/>
    <mergeCell ref="U30:U34"/>
    <mergeCell ref="V30:V34"/>
    <mergeCell ref="W30:W34"/>
    <mergeCell ref="D32:D33"/>
    <mergeCell ref="I32:I33"/>
    <mergeCell ref="J32:J33"/>
    <mergeCell ref="K32:K33"/>
    <mergeCell ref="L32:L33"/>
    <mergeCell ref="M30:M31"/>
    <mergeCell ref="N30:N31"/>
    <mergeCell ref="O30:O31"/>
    <mergeCell ref="P30:P31"/>
    <mergeCell ref="Q30:Q31"/>
    <mergeCell ref="R30:R31"/>
    <mergeCell ref="B30:B34"/>
    <mergeCell ref="D30:D31"/>
    <mergeCell ref="I30:I31"/>
    <mergeCell ref="J30:J31"/>
    <mergeCell ref="K30:K31"/>
    <mergeCell ref="L30:L31"/>
    <mergeCell ref="H22:H23"/>
    <mergeCell ref="B25:B28"/>
    <mergeCell ref="T25:T28"/>
    <mergeCell ref="U25:U28"/>
    <mergeCell ref="V25:V28"/>
    <mergeCell ref="W25:W28"/>
    <mergeCell ref="C27:C28"/>
    <mergeCell ref="D27:D28"/>
    <mergeCell ref="G27:G28"/>
    <mergeCell ref="H27:H28"/>
    <mergeCell ref="W11:W23"/>
    <mergeCell ref="C12:C16"/>
    <mergeCell ref="D12:D16"/>
    <mergeCell ref="G12:G16"/>
    <mergeCell ref="H12:H16"/>
    <mergeCell ref="C18:C23"/>
    <mergeCell ref="D18:D21"/>
    <mergeCell ref="G18:G20"/>
    <mergeCell ref="H18:H21"/>
    <mergeCell ref="D22:D23"/>
    <mergeCell ref="R7:R8"/>
    <mergeCell ref="S7:S8"/>
    <mergeCell ref="T7:T8"/>
    <mergeCell ref="U7:U8"/>
    <mergeCell ref="V7:V8"/>
    <mergeCell ref="B11:B23"/>
    <mergeCell ref="T11:T23"/>
    <mergeCell ref="U11:U23"/>
    <mergeCell ref="V11:V23"/>
    <mergeCell ref="G22:G23"/>
    <mergeCell ref="T6:V6"/>
    <mergeCell ref="W6:W8"/>
    <mergeCell ref="I7:I8"/>
    <mergeCell ref="J7:J8"/>
    <mergeCell ref="K7:L7"/>
    <mergeCell ref="M7:M8"/>
    <mergeCell ref="N7:N8"/>
    <mergeCell ref="O7:O8"/>
    <mergeCell ref="P7:P8"/>
    <mergeCell ref="Q7:Q8"/>
    <mergeCell ref="B4:W4"/>
    <mergeCell ref="B6:B8"/>
    <mergeCell ref="C6:C8"/>
    <mergeCell ref="D6:D8"/>
    <mergeCell ref="E6:E8"/>
    <mergeCell ref="F6:F8"/>
    <mergeCell ref="G6:G8"/>
    <mergeCell ref="H6:H8"/>
    <mergeCell ref="I6:O6"/>
    <mergeCell ref="P6:S6"/>
    <mergeCell ref="B1:E3"/>
    <mergeCell ref="F1:S3"/>
    <mergeCell ref="T1:U1"/>
    <mergeCell ref="V1:W3"/>
    <mergeCell ref="T2:U2"/>
    <mergeCell ref="T3:U3"/>
  </mergeCells>
  <dataValidations count="2">
    <dataValidation type="list" allowBlank="1" showInputMessage="1" showErrorMessage="1" prompt="Elegir" sqref="G46 G55 G60 G65 G70" xr:uid="{7357155F-9C50-0047-ADE5-390FD70E5602}">
      <formula1>#REF!</formula1>
    </dataValidation>
    <dataValidation type="list" allowBlank="1" showErrorMessage="1" sqref="H46 H55 H60 H65 H70" xr:uid="{595BDB3D-5BEC-A747-B0E2-B3D34595ECF6}">
      <formula1>#REF!</formula1>
    </dataValidation>
  </dataValidations>
  <printOptions horizontalCentered="1" verticalCentered="1"/>
  <pageMargins left="0.19685039370078741" right="0.19685039370078741" top="0.39370078740157483" bottom="0.39370078740157483" header="0" footer="0"/>
  <pageSetup scale="3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50"/>
  <sheetViews>
    <sheetView tabSelected="1" topLeftCell="J1" zoomScale="140" zoomScaleNormal="140" workbookViewId="0">
      <selection activeCell="O72" sqref="O72"/>
    </sheetView>
  </sheetViews>
  <sheetFormatPr baseColWidth="10" defaultColWidth="11.5" defaultRowHeight="16" x14ac:dyDescent="0.2"/>
  <cols>
    <col min="1" max="1" width="2" style="11" customWidth="1"/>
    <col min="2" max="2" width="16.83203125" style="11" customWidth="1"/>
    <col min="3" max="3" width="20" style="11" customWidth="1"/>
    <col min="4" max="4" width="15.33203125" style="11" customWidth="1"/>
    <col min="5" max="5" width="16.1640625" style="11" customWidth="1"/>
    <col min="6" max="6" width="13.6640625" style="11" customWidth="1"/>
    <col min="7" max="7" width="15" style="11" customWidth="1"/>
    <col min="8" max="8" width="16.5" style="11" customWidth="1"/>
    <col min="9" max="9" width="18.6640625" style="11" customWidth="1"/>
    <col min="10" max="10" width="20.6640625" style="11" customWidth="1"/>
    <col min="11" max="14" width="23.33203125" style="11" customWidth="1"/>
    <col min="15" max="15" width="20.5" style="11" customWidth="1"/>
    <col min="16" max="16" width="22.5" style="11" customWidth="1"/>
    <col min="17" max="17" width="10.5" style="11" customWidth="1"/>
    <col min="18" max="18" width="18.1640625" style="11" customWidth="1"/>
    <col min="19" max="19" width="11.6640625" style="11" customWidth="1"/>
    <col min="20" max="20" width="17.83203125" style="11" customWidth="1"/>
    <col min="21" max="21" width="16.5" style="11" customWidth="1"/>
    <col min="22" max="22" width="17.33203125" style="11" customWidth="1"/>
    <col min="23" max="24" width="43.6640625" style="11" customWidth="1"/>
    <col min="25" max="16384" width="11.5" style="11"/>
  </cols>
  <sheetData>
    <row r="1" spans="2:24" ht="25.5" customHeight="1" x14ac:dyDescent="0.2">
      <c r="B1" s="117"/>
      <c r="C1" s="117"/>
      <c r="D1" s="117"/>
      <c r="E1" s="117"/>
      <c r="F1" s="128" t="s">
        <v>278</v>
      </c>
      <c r="G1" s="128"/>
      <c r="H1" s="128"/>
      <c r="I1" s="128"/>
      <c r="J1" s="128"/>
      <c r="K1" s="128"/>
      <c r="L1" s="128"/>
      <c r="M1" s="128"/>
      <c r="N1" s="128"/>
      <c r="O1" s="128"/>
      <c r="P1" s="128"/>
      <c r="Q1" s="128"/>
      <c r="R1" s="128"/>
      <c r="S1" s="128"/>
      <c r="T1" s="128"/>
      <c r="U1" s="128"/>
      <c r="V1" s="128"/>
      <c r="W1" s="129"/>
    </row>
    <row r="2" spans="2:24" ht="25.5" customHeight="1" x14ac:dyDescent="0.2">
      <c r="B2" s="117"/>
      <c r="C2" s="117"/>
      <c r="D2" s="117"/>
      <c r="E2" s="117"/>
      <c r="F2" s="128"/>
      <c r="G2" s="128"/>
      <c r="H2" s="128"/>
      <c r="I2" s="128"/>
      <c r="J2" s="128"/>
      <c r="K2" s="128"/>
      <c r="L2" s="128"/>
      <c r="M2" s="128"/>
      <c r="N2" s="128"/>
      <c r="O2" s="128"/>
      <c r="P2" s="128"/>
      <c r="Q2" s="128"/>
      <c r="R2" s="128"/>
      <c r="S2" s="128"/>
      <c r="T2" s="128"/>
      <c r="U2" s="128"/>
      <c r="V2" s="128"/>
      <c r="W2" s="129"/>
    </row>
    <row r="3" spans="2:24" ht="25.5" customHeight="1" x14ac:dyDescent="0.2">
      <c r="B3" s="117"/>
      <c r="C3" s="117"/>
      <c r="D3" s="117"/>
      <c r="E3" s="117"/>
      <c r="F3" s="128"/>
      <c r="G3" s="128"/>
      <c r="H3" s="128"/>
      <c r="I3" s="128"/>
      <c r="J3" s="128"/>
      <c r="K3" s="128"/>
      <c r="L3" s="128"/>
      <c r="M3" s="128"/>
      <c r="N3" s="128"/>
      <c r="O3" s="128"/>
      <c r="P3" s="128"/>
      <c r="Q3" s="128"/>
      <c r="R3" s="128"/>
      <c r="S3" s="128"/>
      <c r="T3" s="128"/>
      <c r="U3" s="128"/>
      <c r="V3" s="128"/>
      <c r="W3" s="129"/>
    </row>
    <row r="4" spans="2:24" ht="42.75" customHeight="1" x14ac:dyDescent="0.2">
      <c r="B4" s="118" t="s">
        <v>35</v>
      </c>
      <c r="C4" s="118" t="s">
        <v>36</v>
      </c>
      <c r="D4" s="118" t="s">
        <v>37</v>
      </c>
      <c r="E4" s="118" t="s">
        <v>38</v>
      </c>
      <c r="F4" s="118" t="s">
        <v>26</v>
      </c>
      <c r="G4" s="118" t="s">
        <v>34</v>
      </c>
      <c r="H4" s="118" t="s">
        <v>27</v>
      </c>
      <c r="I4" s="124" t="s">
        <v>8</v>
      </c>
      <c r="J4" s="124"/>
      <c r="K4" s="124"/>
      <c r="L4" s="124"/>
      <c r="M4" s="124"/>
      <c r="N4" s="124"/>
      <c r="O4" s="124"/>
      <c r="P4" s="121" t="s">
        <v>23</v>
      </c>
      <c r="Q4" s="121"/>
      <c r="R4" s="121"/>
      <c r="S4" s="121"/>
      <c r="T4" s="121" t="s">
        <v>28</v>
      </c>
      <c r="U4" s="121"/>
      <c r="V4" s="121"/>
      <c r="W4" s="119" t="s">
        <v>257</v>
      </c>
      <c r="X4" s="127" t="s">
        <v>258</v>
      </c>
    </row>
    <row r="5" spans="2:24" ht="42.75" customHeight="1" x14ac:dyDescent="0.2">
      <c r="B5" s="118"/>
      <c r="C5" s="118"/>
      <c r="D5" s="118"/>
      <c r="E5" s="118"/>
      <c r="F5" s="118"/>
      <c r="G5" s="118"/>
      <c r="H5" s="118"/>
      <c r="I5" s="76" t="s">
        <v>39</v>
      </c>
      <c r="J5" s="76" t="s">
        <v>40</v>
      </c>
      <c r="K5" s="76" t="s">
        <v>24</v>
      </c>
      <c r="L5" s="76"/>
      <c r="M5" s="76" t="s">
        <v>41</v>
      </c>
      <c r="N5" s="76" t="s">
        <v>30</v>
      </c>
      <c r="O5" s="76" t="s">
        <v>32</v>
      </c>
      <c r="P5" s="77" t="s">
        <v>13</v>
      </c>
      <c r="Q5" s="77" t="s">
        <v>14</v>
      </c>
      <c r="R5" s="77" t="s">
        <v>15</v>
      </c>
      <c r="S5" s="77" t="s">
        <v>16</v>
      </c>
      <c r="T5" s="118" t="s">
        <v>31</v>
      </c>
      <c r="U5" s="122" t="s">
        <v>29</v>
      </c>
      <c r="V5" s="118" t="s">
        <v>33</v>
      </c>
      <c r="W5" s="120"/>
      <c r="X5" s="127"/>
    </row>
    <row r="6" spans="2:24" ht="34" x14ac:dyDescent="0.2">
      <c r="B6" s="118"/>
      <c r="C6" s="118"/>
      <c r="D6" s="118"/>
      <c r="E6" s="118"/>
      <c r="F6" s="118"/>
      <c r="G6" s="118"/>
      <c r="H6" s="118"/>
      <c r="I6" s="76"/>
      <c r="J6" s="76"/>
      <c r="K6" s="13" t="s">
        <v>42</v>
      </c>
      <c r="L6" s="13" t="s">
        <v>43</v>
      </c>
      <c r="M6" s="76"/>
      <c r="N6" s="76"/>
      <c r="O6" s="76"/>
      <c r="P6" s="77"/>
      <c r="Q6" s="77"/>
      <c r="R6" s="77"/>
      <c r="S6" s="77"/>
      <c r="T6" s="118"/>
      <c r="U6" s="122"/>
      <c r="V6" s="118"/>
      <c r="W6" s="120"/>
      <c r="X6" s="127"/>
    </row>
    <row r="7" spans="2:24" ht="105" customHeight="1" x14ac:dyDescent="0.2">
      <c r="B7" s="14" t="s">
        <v>44</v>
      </c>
      <c r="C7" s="15" t="s">
        <v>45</v>
      </c>
      <c r="D7" s="15">
        <v>24</v>
      </c>
      <c r="E7" s="16" t="s">
        <v>46</v>
      </c>
      <c r="F7" s="16" t="s">
        <v>47</v>
      </c>
      <c r="G7" s="17" t="s">
        <v>48</v>
      </c>
      <c r="H7" s="18" t="s">
        <v>49</v>
      </c>
      <c r="I7" s="19">
        <v>67920000000</v>
      </c>
      <c r="J7" s="19">
        <v>0</v>
      </c>
      <c r="K7" s="19">
        <v>0</v>
      </c>
      <c r="L7" s="19">
        <v>0</v>
      </c>
      <c r="M7" s="19">
        <v>0</v>
      </c>
      <c r="N7" s="19">
        <v>0</v>
      </c>
      <c r="O7" s="19">
        <f>+I7+J7+K7-L7-M7+N7</f>
        <v>67920000000</v>
      </c>
      <c r="P7" s="222">
        <v>67676950506</v>
      </c>
      <c r="Q7" s="58">
        <f>+P7/O7</f>
        <v>0.99642153277385159</v>
      </c>
      <c r="R7" s="223">
        <v>58009907301</v>
      </c>
      <c r="S7" s="58">
        <f>+R7/O7</f>
        <v>0.85409168582155481</v>
      </c>
      <c r="T7" s="15" t="s">
        <v>229</v>
      </c>
      <c r="U7" s="15" t="s">
        <v>230</v>
      </c>
      <c r="V7" s="15" t="s">
        <v>231</v>
      </c>
      <c r="W7" s="166" t="s">
        <v>266</v>
      </c>
      <c r="X7" s="60" t="s">
        <v>259</v>
      </c>
    </row>
    <row r="8" spans="2:24" ht="34.5" customHeight="1" x14ac:dyDescent="0.2">
      <c r="B8" s="20"/>
      <c r="C8" s="21"/>
      <c r="D8" s="21"/>
      <c r="E8" s="21"/>
      <c r="F8" s="21"/>
      <c r="G8" s="22"/>
      <c r="H8" s="22"/>
      <c r="I8" s="23">
        <f>SUM(I7)</f>
        <v>67920000000</v>
      </c>
      <c r="J8" s="24">
        <f t="shared" ref="J8:N8" si="0">SUM(J7:J7)</f>
        <v>0</v>
      </c>
      <c r="K8" s="24">
        <f t="shared" si="0"/>
        <v>0</v>
      </c>
      <c r="L8" s="24">
        <f t="shared" si="0"/>
        <v>0</v>
      </c>
      <c r="M8" s="24">
        <f t="shared" si="0"/>
        <v>0</v>
      </c>
      <c r="N8" s="24">
        <f t="shared" si="0"/>
        <v>0</v>
      </c>
      <c r="O8" s="23">
        <f>SUM(O7:O7)</f>
        <v>67920000000</v>
      </c>
      <c r="P8" s="23">
        <f t="shared" ref="P8:R8" si="1">SUM(P7:P7)</f>
        <v>67676950506</v>
      </c>
      <c r="Q8" s="57">
        <f>+P8/O8</f>
        <v>0.99642153277385159</v>
      </c>
      <c r="R8" s="23">
        <f t="shared" si="1"/>
        <v>58009907301</v>
      </c>
      <c r="S8" s="57">
        <f>+R8/O8</f>
        <v>0.85409168582155481</v>
      </c>
      <c r="T8" s="23"/>
      <c r="U8" s="23"/>
      <c r="V8" s="23"/>
      <c r="W8" s="169"/>
      <c r="X8" s="61"/>
    </row>
    <row r="9" spans="2:24" ht="34.5" customHeight="1" x14ac:dyDescent="0.2">
      <c r="B9" s="78" t="s">
        <v>50</v>
      </c>
      <c r="C9" s="25" t="s">
        <v>51</v>
      </c>
      <c r="D9" s="25">
        <v>3</v>
      </c>
      <c r="E9" s="26" t="s">
        <v>52</v>
      </c>
      <c r="F9" s="26" t="s">
        <v>47</v>
      </c>
      <c r="G9" s="27" t="s">
        <v>53</v>
      </c>
      <c r="H9" s="27" t="s">
        <v>54</v>
      </c>
      <c r="I9" s="19">
        <v>7500000000</v>
      </c>
      <c r="J9" s="19">
        <v>0</v>
      </c>
      <c r="K9" s="19">
        <v>0</v>
      </c>
      <c r="L9" s="19">
        <v>0</v>
      </c>
      <c r="M9" s="19">
        <v>0</v>
      </c>
      <c r="N9" s="19">
        <v>0</v>
      </c>
      <c r="O9" s="17">
        <f>+I9+J9+K9-L9-M9+N9</f>
        <v>7500000000</v>
      </c>
      <c r="P9" s="17">
        <v>7500000000</v>
      </c>
      <c r="Q9" s="58">
        <f>+P9/O9</f>
        <v>1</v>
      </c>
      <c r="R9" s="17">
        <v>340000000</v>
      </c>
      <c r="S9" s="58">
        <f>+R9/O9</f>
        <v>4.5333333333333337E-2</v>
      </c>
      <c r="T9" s="81" t="s">
        <v>232</v>
      </c>
      <c r="U9" s="81" t="s">
        <v>233</v>
      </c>
      <c r="V9" s="81" t="s">
        <v>231</v>
      </c>
      <c r="W9" s="176" t="s">
        <v>267</v>
      </c>
      <c r="X9" s="60" t="s">
        <v>259</v>
      </c>
    </row>
    <row r="10" spans="2:24" ht="34.5" customHeight="1" x14ac:dyDescent="0.2">
      <c r="B10" s="79"/>
      <c r="C10" s="89" t="s">
        <v>55</v>
      </c>
      <c r="D10" s="89" t="s">
        <v>56</v>
      </c>
      <c r="E10" s="16" t="s">
        <v>57</v>
      </c>
      <c r="F10" s="16" t="s">
        <v>47</v>
      </c>
      <c r="G10" s="82" t="s">
        <v>58</v>
      </c>
      <c r="H10" s="84" t="s">
        <v>59</v>
      </c>
      <c r="I10" s="17">
        <v>700000000</v>
      </c>
      <c r="J10" s="19">
        <v>0</v>
      </c>
      <c r="K10" s="19">
        <v>0</v>
      </c>
      <c r="L10" s="19">
        <v>0</v>
      </c>
      <c r="M10" s="19">
        <v>0</v>
      </c>
      <c r="N10" s="19">
        <v>0</v>
      </c>
      <c r="O10" s="17">
        <f t="shared" ref="O10:O31" si="2">+I10+J10+K10-L10-M10+N10</f>
        <v>700000000</v>
      </c>
      <c r="P10" s="17">
        <v>700000000</v>
      </c>
      <c r="Q10" s="58">
        <f t="shared" ref="Q10:Q21" si="3">+P10/O10</f>
        <v>1</v>
      </c>
      <c r="R10" s="17">
        <v>0</v>
      </c>
      <c r="S10" s="58">
        <f t="shared" ref="S10:S21" si="4">+R10/O10</f>
        <v>0</v>
      </c>
      <c r="T10" s="81"/>
      <c r="U10" s="81"/>
      <c r="V10" s="81"/>
      <c r="W10" s="154"/>
      <c r="X10" s="60" t="s">
        <v>259</v>
      </c>
    </row>
    <row r="11" spans="2:24" ht="34.5" customHeight="1" x14ac:dyDescent="0.2">
      <c r="B11" s="79"/>
      <c r="C11" s="90"/>
      <c r="D11" s="90"/>
      <c r="E11" s="16" t="s">
        <v>60</v>
      </c>
      <c r="F11" s="16" t="s">
        <v>47</v>
      </c>
      <c r="G11" s="91"/>
      <c r="H11" s="95"/>
      <c r="I11" s="17">
        <v>100000000</v>
      </c>
      <c r="J11" s="19">
        <v>0</v>
      </c>
      <c r="K11" s="19">
        <v>0</v>
      </c>
      <c r="L11" s="19">
        <v>0</v>
      </c>
      <c r="M11" s="19">
        <v>0</v>
      </c>
      <c r="N11" s="19">
        <v>0</v>
      </c>
      <c r="O11" s="17">
        <f t="shared" si="2"/>
        <v>100000000</v>
      </c>
      <c r="P11" s="17">
        <v>100000000</v>
      </c>
      <c r="Q11" s="58">
        <f t="shared" si="3"/>
        <v>1</v>
      </c>
      <c r="R11" s="17">
        <v>0</v>
      </c>
      <c r="S11" s="58">
        <f t="shared" si="4"/>
        <v>0</v>
      </c>
      <c r="T11" s="81"/>
      <c r="U11" s="81"/>
      <c r="V11" s="81"/>
      <c r="W11" s="154"/>
      <c r="X11" s="60" t="s">
        <v>259</v>
      </c>
    </row>
    <row r="12" spans="2:24" ht="34.5" customHeight="1" x14ac:dyDescent="0.2">
      <c r="B12" s="79"/>
      <c r="C12" s="90"/>
      <c r="D12" s="90"/>
      <c r="E12" s="16" t="s">
        <v>61</v>
      </c>
      <c r="F12" s="16" t="s">
        <v>47</v>
      </c>
      <c r="G12" s="91"/>
      <c r="H12" s="95"/>
      <c r="I12" s="17">
        <v>100000000</v>
      </c>
      <c r="J12" s="19">
        <v>0</v>
      </c>
      <c r="K12" s="19">
        <v>0</v>
      </c>
      <c r="L12" s="19">
        <v>0</v>
      </c>
      <c r="M12" s="19">
        <v>0</v>
      </c>
      <c r="N12" s="19">
        <v>0</v>
      </c>
      <c r="O12" s="17">
        <f t="shared" si="2"/>
        <v>100000000</v>
      </c>
      <c r="P12" s="17">
        <v>100000000</v>
      </c>
      <c r="Q12" s="58">
        <f t="shared" si="3"/>
        <v>1</v>
      </c>
      <c r="R12" s="17">
        <v>0</v>
      </c>
      <c r="S12" s="58">
        <f t="shared" si="4"/>
        <v>0</v>
      </c>
      <c r="T12" s="81"/>
      <c r="U12" s="81"/>
      <c r="V12" s="81"/>
      <c r="W12" s="154"/>
      <c r="X12" s="60" t="s">
        <v>259</v>
      </c>
    </row>
    <row r="13" spans="2:24" ht="34.5" customHeight="1" x14ac:dyDescent="0.2">
      <c r="B13" s="79"/>
      <c r="C13" s="90"/>
      <c r="D13" s="90"/>
      <c r="E13" s="16" t="s">
        <v>62</v>
      </c>
      <c r="F13" s="16" t="s">
        <v>47</v>
      </c>
      <c r="G13" s="91"/>
      <c r="H13" s="95"/>
      <c r="I13" s="17">
        <v>1500000000</v>
      </c>
      <c r="J13" s="19">
        <v>0</v>
      </c>
      <c r="K13" s="19">
        <v>0</v>
      </c>
      <c r="L13" s="19">
        <v>0</v>
      </c>
      <c r="M13" s="19">
        <v>0</v>
      </c>
      <c r="N13" s="19">
        <v>0</v>
      </c>
      <c r="O13" s="17">
        <f t="shared" si="2"/>
        <v>1500000000</v>
      </c>
      <c r="P13" s="17">
        <v>1500000000</v>
      </c>
      <c r="Q13" s="58">
        <f t="shared" si="3"/>
        <v>1</v>
      </c>
      <c r="R13" s="17">
        <v>0</v>
      </c>
      <c r="S13" s="58">
        <f t="shared" si="4"/>
        <v>0</v>
      </c>
      <c r="T13" s="81"/>
      <c r="U13" s="81"/>
      <c r="V13" s="81"/>
      <c r="W13" s="154"/>
      <c r="X13" s="60" t="s">
        <v>259</v>
      </c>
    </row>
    <row r="14" spans="2:24" ht="34.5" customHeight="1" x14ac:dyDescent="0.2">
      <c r="B14" s="79"/>
      <c r="C14" s="94"/>
      <c r="D14" s="94"/>
      <c r="E14" s="16" t="s">
        <v>63</v>
      </c>
      <c r="F14" s="16" t="s">
        <v>47</v>
      </c>
      <c r="G14" s="83"/>
      <c r="H14" s="85"/>
      <c r="I14" s="17">
        <v>200000000</v>
      </c>
      <c r="J14" s="19">
        <v>0</v>
      </c>
      <c r="K14" s="19">
        <v>0</v>
      </c>
      <c r="L14" s="19">
        <v>0</v>
      </c>
      <c r="M14" s="19">
        <v>0</v>
      </c>
      <c r="N14" s="19">
        <v>0</v>
      </c>
      <c r="O14" s="17">
        <f t="shared" si="2"/>
        <v>200000000</v>
      </c>
      <c r="P14" s="17">
        <v>200000000</v>
      </c>
      <c r="Q14" s="58">
        <f t="shared" si="3"/>
        <v>1</v>
      </c>
      <c r="R14" s="17">
        <v>0</v>
      </c>
      <c r="S14" s="58">
        <f t="shared" si="4"/>
        <v>0</v>
      </c>
      <c r="T14" s="81"/>
      <c r="U14" s="81"/>
      <c r="V14" s="81"/>
      <c r="W14" s="154"/>
      <c r="X14" s="60" t="s">
        <v>259</v>
      </c>
    </row>
    <row r="15" spans="2:24" ht="34.5" customHeight="1" x14ac:dyDescent="0.2">
      <c r="B15" s="79"/>
      <c r="C15" s="15" t="s">
        <v>64</v>
      </c>
      <c r="D15" s="15">
        <v>6</v>
      </c>
      <c r="E15" s="16" t="s">
        <v>65</v>
      </c>
      <c r="F15" s="16" t="s">
        <v>47</v>
      </c>
      <c r="G15" s="31" t="s">
        <v>66</v>
      </c>
      <c r="H15" s="32" t="s">
        <v>67</v>
      </c>
      <c r="I15" s="17">
        <v>3700000000</v>
      </c>
      <c r="J15" s="19">
        <v>0</v>
      </c>
      <c r="K15" s="19">
        <v>0</v>
      </c>
      <c r="L15" s="19">
        <v>0</v>
      </c>
      <c r="M15" s="19">
        <v>0</v>
      </c>
      <c r="N15" s="19">
        <v>0</v>
      </c>
      <c r="O15" s="17">
        <f t="shared" si="2"/>
        <v>3700000000</v>
      </c>
      <c r="P15" s="17">
        <v>3700000000</v>
      </c>
      <c r="Q15" s="58">
        <f t="shared" si="3"/>
        <v>1</v>
      </c>
      <c r="R15" s="17">
        <v>0</v>
      </c>
      <c r="S15" s="58">
        <f t="shared" si="4"/>
        <v>0</v>
      </c>
      <c r="T15" s="81"/>
      <c r="U15" s="81"/>
      <c r="V15" s="81"/>
      <c r="W15" s="154"/>
      <c r="X15" s="60" t="s">
        <v>259</v>
      </c>
    </row>
    <row r="16" spans="2:24" ht="34.5" customHeight="1" x14ac:dyDescent="0.2">
      <c r="B16" s="79"/>
      <c r="C16" s="89" t="s">
        <v>68</v>
      </c>
      <c r="D16" s="89">
        <v>5</v>
      </c>
      <c r="E16" s="16" t="s">
        <v>69</v>
      </c>
      <c r="F16" s="16" t="s">
        <v>47</v>
      </c>
      <c r="G16" s="82" t="s">
        <v>70</v>
      </c>
      <c r="H16" s="84" t="s">
        <v>71</v>
      </c>
      <c r="I16" s="17">
        <v>1600000000</v>
      </c>
      <c r="J16" s="19">
        <v>0</v>
      </c>
      <c r="K16" s="19">
        <v>0</v>
      </c>
      <c r="L16" s="19">
        <v>0</v>
      </c>
      <c r="M16" s="19">
        <v>0</v>
      </c>
      <c r="N16" s="19">
        <v>0</v>
      </c>
      <c r="O16" s="17">
        <f>+I16+J16+K16-L16-M16+N16</f>
        <v>1600000000</v>
      </c>
      <c r="P16" s="17">
        <v>1600000000</v>
      </c>
      <c r="Q16" s="58">
        <f t="shared" si="3"/>
        <v>1</v>
      </c>
      <c r="R16" s="17">
        <v>1600000000</v>
      </c>
      <c r="S16" s="58">
        <f t="shared" si="4"/>
        <v>1</v>
      </c>
      <c r="T16" s="81"/>
      <c r="U16" s="81"/>
      <c r="V16" s="81"/>
      <c r="W16" s="154"/>
      <c r="X16" s="60" t="s">
        <v>259</v>
      </c>
    </row>
    <row r="17" spans="2:24" ht="34.5" customHeight="1" x14ac:dyDescent="0.2">
      <c r="B17" s="79"/>
      <c r="C17" s="90"/>
      <c r="D17" s="90"/>
      <c r="E17" s="16" t="s">
        <v>72</v>
      </c>
      <c r="F17" s="16" t="s">
        <v>47</v>
      </c>
      <c r="G17" s="91"/>
      <c r="H17" s="95"/>
      <c r="I17" s="17">
        <v>60000000</v>
      </c>
      <c r="J17" s="19">
        <v>0</v>
      </c>
      <c r="K17" s="19">
        <v>0</v>
      </c>
      <c r="L17" s="19">
        <v>0</v>
      </c>
      <c r="M17" s="19">
        <v>0</v>
      </c>
      <c r="N17" s="19">
        <v>0</v>
      </c>
      <c r="O17" s="17">
        <f t="shared" si="2"/>
        <v>60000000</v>
      </c>
      <c r="P17" s="17">
        <v>60000000</v>
      </c>
      <c r="Q17" s="58">
        <f t="shared" si="3"/>
        <v>1</v>
      </c>
      <c r="R17" s="17">
        <v>60000000</v>
      </c>
      <c r="S17" s="58">
        <f t="shared" si="4"/>
        <v>1</v>
      </c>
      <c r="T17" s="81"/>
      <c r="U17" s="81"/>
      <c r="V17" s="81"/>
      <c r="W17" s="154"/>
      <c r="X17" s="60" t="s">
        <v>259</v>
      </c>
    </row>
    <row r="18" spans="2:24" ht="34.5" customHeight="1" x14ac:dyDescent="0.2">
      <c r="B18" s="79"/>
      <c r="C18" s="90"/>
      <c r="D18" s="90"/>
      <c r="E18" s="16" t="s">
        <v>72</v>
      </c>
      <c r="F18" s="16" t="s">
        <v>47</v>
      </c>
      <c r="G18" s="83"/>
      <c r="H18" s="95"/>
      <c r="I18" s="17">
        <v>1040000000</v>
      </c>
      <c r="J18" s="19"/>
      <c r="K18" s="19"/>
      <c r="L18" s="19">
        <v>1040000000</v>
      </c>
      <c r="M18" s="19">
        <v>0</v>
      </c>
      <c r="N18" s="19">
        <v>0</v>
      </c>
      <c r="O18" s="17">
        <f t="shared" si="2"/>
        <v>0</v>
      </c>
      <c r="P18" s="17">
        <v>0</v>
      </c>
      <c r="Q18" s="58">
        <v>0</v>
      </c>
      <c r="R18" s="17">
        <v>0</v>
      </c>
      <c r="S18" s="58">
        <v>0</v>
      </c>
      <c r="T18" s="81"/>
      <c r="U18" s="81"/>
      <c r="V18" s="81"/>
      <c r="W18" s="154"/>
      <c r="X18" s="60" t="s">
        <v>259</v>
      </c>
    </row>
    <row r="19" spans="2:24" ht="34.5" customHeight="1" x14ac:dyDescent="0.2">
      <c r="B19" s="79"/>
      <c r="C19" s="90"/>
      <c r="D19" s="94"/>
      <c r="E19" s="16" t="s">
        <v>63</v>
      </c>
      <c r="F19" s="16" t="s">
        <v>47</v>
      </c>
      <c r="G19" s="33" t="s">
        <v>73</v>
      </c>
      <c r="H19" s="85"/>
      <c r="I19" s="17">
        <v>0</v>
      </c>
      <c r="J19" s="19">
        <v>0</v>
      </c>
      <c r="K19" s="19">
        <v>1040000000</v>
      </c>
      <c r="L19" s="19">
        <v>0</v>
      </c>
      <c r="M19" s="19">
        <v>0</v>
      </c>
      <c r="N19" s="19">
        <v>0</v>
      </c>
      <c r="O19" s="17">
        <f t="shared" si="2"/>
        <v>1040000000</v>
      </c>
      <c r="P19" s="17">
        <v>257500000</v>
      </c>
      <c r="Q19" s="58">
        <f t="shared" si="3"/>
        <v>0.24759615384615385</v>
      </c>
      <c r="R19" s="17">
        <v>190516666</v>
      </c>
      <c r="S19" s="58">
        <f t="shared" si="4"/>
        <v>0.18318910192307691</v>
      </c>
      <c r="T19" s="81"/>
      <c r="U19" s="81"/>
      <c r="V19" s="81"/>
      <c r="W19" s="154"/>
      <c r="X19" s="60" t="s">
        <v>259</v>
      </c>
    </row>
    <row r="20" spans="2:24" ht="34.5" customHeight="1" x14ac:dyDescent="0.2">
      <c r="B20" s="79"/>
      <c r="C20" s="90"/>
      <c r="D20" s="90">
        <v>4</v>
      </c>
      <c r="E20" s="16" t="s">
        <v>74</v>
      </c>
      <c r="F20" s="16" t="s">
        <v>47</v>
      </c>
      <c r="G20" s="82" t="s">
        <v>75</v>
      </c>
      <c r="H20" s="84" t="s">
        <v>76</v>
      </c>
      <c r="I20" s="17">
        <v>8500000000</v>
      </c>
      <c r="J20" s="19">
        <v>0</v>
      </c>
      <c r="K20" s="19">
        <v>0</v>
      </c>
      <c r="L20" s="19">
        <v>0</v>
      </c>
      <c r="M20" s="19">
        <v>0</v>
      </c>
      <c r="N20" s="19">
        <v>0</v>
      </c>
      <c r="O20" s="17">
        <f t="shared" si="2"/>
        <v>8500000000</v>
      </c>
      <c r="P20" s="17">
        <v>8500000000</v>
      </c>
      <c r="Q20" s="58">
        <f t="shared" si="3"/>
        <v>1</v>
      </c>
      <c r="R20" s="17">
        <v>1340000000</v>
      </c>
      <c r="S20" s="58">
        <f t="shared" si="4"/>
        <v>0.15764705882352942</v>
      </c>
      <c r="T20" s="81"/>
      <c r="U20" s="81"/>
      <c r="V20" s="81"/>
      <c r="W20" s="154"/>
      <c r="X20" s="60" t="s">
        <v>259</v>
      </c>
    </row>
    <row r="21" spans="2:24" ht="34.5" customHeight="1" x14ac:dyDescent="0.2">
      <c r="B21" s="80"/>
      <c r="C21" s="94"/>
      <c r="D21" s="94"/>
      <c r="E21" s="16" t="s">
        <v>77</v>
      </c>
      <c r="F21" s="16" t="s">
        <v>47</v>
      </c>
      <c r="G21" s="83"/>
      <c r="H21" s="85"/>
      <c r="I21" s="17">
        <v>3000000000</v>
      </c>
      <c r="J21" s="19">
        <v>0</v>
      </c>
      <c r="K21" s="19">
        <v>0</v>
      </c>
      <c r="L21" s="19">
        <v>0</v>
      </c>
      <c r="M21" s="19">
        <v>0</v>
      </c>
      <c r="N21" s="19">
        <v>0</v>
      </c>
      <c r="O21" s="17">
        <f t="shared" si="2"/>
        <v>3000000000</v>
      </c>
      <c r="P21" s="17">
        <v>3000000000</v>
      </c>
      <c r="Q21" s="58">
        <f t="shared" si="3"/>
        <v>1</v>
      </c>
      <c r="R21" s="17">
        <v>0</v>
      </c>
      <c r="S21" s="58">
        <f t="shared" si="4"/>
        <v>0</v>
      </c>
      <c r="T21" s="81"/>
      <c r="U21" s="81"/>
      <c r="V21" s="81"/>
      <c r="W21" s="158"/>
      <c r="X21" s="60" t="s">
        <v>259</v>
      </c>
    </row>
    <row r="22" spans="2:24" ht="34.5" customHeight="1" x14ac:dyDescent="0.2">
      <c r="B22" s="20"/>
      <c r="C22" s="21"/>
      <c r="D22" s="21"/>
      <c r="E22" s="21"/>
      <c r="F22" s="21"/>
      <c r="G22" s="22"/>
      <c r="H22" s="22"/>
      <c r="I22" s="23">
        <f>SUM(I9:I21)</f>
        <v>28000000000</v>
      </c>
      <c r="J22" s="24">
        <f t="shared" ref="J22:N22" si="5">SUM(J10:J21)</f>
        <v>0</v>
      </c>
      <c r="K22" s="24">
        <f t="shared" si="5"/>
        <v>1040000000</v>
      </c>
      <c r="L22" s="24">
        <f t="shared" si="5"/>
        <v>1040000000</v>
      </c>
      <c r="M22" s="24">
        <f t="shared" si="5"/>
        <v>0</v>
      </c>
      <c r="N22" s="24">
        <f t="shared" si="5"/>
        <v>0</v>
      </c>
      <c r="O22" s="23">
        <f>SUM(O9:O21)</f>
        <v>28000000000</v>
      </c>
      <c r="P22" s="23">
        <f>SUM(P9:P21)</f>
        <v>27217500000</v>
      </c>
      <c r="Q22" s="57">
        <f>+P22/O22</f>
        <v>0.97205357142857141</v>
      </c>
      <c r="R22" s="23">
        <f>SUM(R9:R21)</f>
        <v>3530516666</v>
      </c>
      <c r="S22" s="57">
        <f>+R22/O22</f>
        <v>0.12608988092857143</v>
      </c>
      <c r="T22" s="50"/>
      <c r="U22" s="50"/>
      <c r="V22" s="51"/>
      <c r="W22" s="187"/>
      <c r="X22" s="62"/>
    </row>
    <row r="23" spans="2:24" ht="34.5" customHeight="1" x14ac:dyDescent="0.2">
      <c r="B23" s="86" t="s">
        <v>78</v>
      </c>
      <c r="C23" s="34" t="s">
        <v>79</v>
      </c>
      <c r="D23" s="35">
        <v>1</v>
      </c>
      <c r="E23" s="16" t="s">
        <v>80</v>
      </c>
      <c r="F23" s="16" t="s">
        <v>81</v>
      </c>
      <c r="G23" s="31" t="s">
        <v>82</v>
      </c>
      <c r="H23" s="18" t="s">
        <v>83</v>
      </c>
      <c r="I23" s="17">
        <v>1680000000</v>
      </c>
      <c r="J23" s="19">
        <v>0</v>
      </c>
      <c r="K23" s="19">
        <v>0</v>
      </c>
      <c r="L23" s="19">
        <v>0</v>
      </c>
      <c r="M23" s="19">
        <v>0</v>
      </c>
      <c r="N23" s="19">
        <v>0</v>
      </c>
      <c r="O23" s="17">
        <f t="shared" si="2"/>
        <v>1680000000</v>
      </c>
      <c r="P23" s="17">
        <v>1680000000</v>
      </c>
      <c r="Q23" s="58">
        <f>+P23/O23</f>
        <v>1</v>
      </c>
      <c r="R23" s="17">
        <v>1680000000</v>
      </c>
      <c r="S23" s="58">
        <f>+R23/O23</f>
        <v>1</v>
      </c>
      <c r="T23" s="81" t="s">
        <v>234</v>
      </c>
      <c r="U23" s="81" t="s">
        <v>235</v>
      </c>
      <c r="V23" s="81" t="s">
        <v>236</v>
      </c>
      <c r="W23" s="176" t="s">
        <v>268</v>
      </c>
      <c r="X23" s="60" t="s">
        <v>259</v>
      </c>
    </row>
    <row r="24" spans="2:24" ht="34.5" customHeight="1" x14ac:dyDescent="0.2">
      <c r="B24" s="87"/>
      <c r="C24" s="25" t="s">
        <v>84</v>
      </c>
      <c r="D24" s="25">
        <v>845</v>
      </c>
      <c r="E24" s="36" t="s">
        <v>85</v>
      </c>
      <c r="F24" s="16" t="s">
        <v>81</v>
      </c>
      <c r="G24" s="31" t="s">
        <v>86</v>
      </c>
      <c r="H24" s="18" t="s">
        <v>87</v>
      </c>
      <c r="I24" s="17">
        <v>8520000000</v>
      </c>
      <c r="J24" s="19">
        <v>0</v>
      </c>
      <c r="K24" s="19">
        <v>0</v>
      </c>
      <c r="L24" s="19">
        <v>0</v>
      </c>
      <c r="M24" s="19">
        <v>0</v>
      </c>
      <c r="N24" s="19">
        <v>0</v>
      </c>
      <c r="O24" s="17">
        <f t="shared" si="2"/>
        <v>8520000000</v>
      </c>
      <c r="P24" s="17">
        <v>8520000000</v>
      </c>
      <c r="Q24" s="58">
        <f t="shared" ref="Q24:Q26" si="6">+P24/O24</f>
        <v>1</v>
      </c>
      <c r="R24" s="17">
        <v>2800000000</v>
      </c>
      <c r="S24" s="58">
        <f t="shared" ref="S24:S26" si="7">+R24/O24</f>
        <v>0.32863849765258218</v>
      </c>
      <c r="T24" s="81"/>
      <c r="U24" s="81"/>
      <c r="V24" s="81"/>
      <c r="W24" s="154"/>
      <c r="X24" s="60" t="s">
        <v>259</v>
      </c>
    </row>
    <row r="25" spans="2:24" ht="34.5" customHeight="1" x14ac:dyDescent="0.2">
      <c r="B25" s="87"/>
      <c r="C25" s="89" t="s">
        <v>88</v>
      </c>
      <c r="D25" s="89">
        <v>80</v>
      </c>
      <c r="E25" s="16" t="s">
        <v>89</v>
      </c>
      <c r="F25" s="16" t="s">
        <v>81</v>
      </c>
      <c r="G25" s="82" t="s">
        <v>90</v>
      </c>
      <c r="H25" s="92" t="s">
        <v>91</v>
      </c>
      <c r="I25" s="17">
        <v>2000000000</v>
      </c>
      <c r="J25" s="19">
        <v>0</v>
      </c>
      <c r="K25" s="19">
        <v>0</v>
      </c>
      <c r="L25" s="19">
        <v>0</v>
      </c>
      <c r="M25" s="19">
        <v>0</v>
      </c>
      <c r="N25" s="19">
        <v>0</v>
      </c>
      <c r="O25" s="17">
        <f t="shared" si="2"/>
        <v>2000000000</v>
      </c>
      <c r="P25" s="17">
        <v>2000000000</v>
      </c>
      <c r="Q25" s="58">
        <f t="shared" si="6"/>
        <v>1</v>
      </c>
      <c r="R25" s="17">
        <v>0</v>
      </c>
      <c r="S25" s="58">
        <f t="shared" si="7"/>
        <v>0</v>
      </c>
      <c r="T25" s="81"/>
      <c r="U25" s="81"/>
      <c r="V25" s="81"/>
      <c r="W25" s="154"/>
      <c r="X25" s="60" t="s">
        <v>259</v>
      </c>
    </row>
    <row r="26" spans="2:24" ht="34.5" customHeight="1" x14ac:dyDescent="0.2">
      <c r="B26" s="88"/>
      <c r="C26" s="90"/>
      <c r="D26" s="90"/>
      <c r="E26" s="16" t="s">
        <v>92</v>
      </c>
      <c r="F26" s="16" t="s">
        <v>81</v>
      </c>
      <c r="G26" s="91"/>
      <c r="H26" s="93"/>
      <c r="I26" s="17">
        <v>2800000000</v>
      </c>
      <c r="J26" s="19">
        <v>0</v>
      </c>
      <c r="K26" s="19">
        <v>0</v>
      </c>
      <c r="L26" s="19">
        <v>0</v>
      </c>
      <c r="M26" s="19">
        <v>0</v>
      </c>
      <c r="N26" s="19">
        <v>0</v>
      </c>
      <c r="O26" s="17">
        <f t="shared" si="2"/>
        <v>2800000000</v>
      </c>
      <c r="P26" s="17">
        <v>2800000000</v>
      </c>
      <c r="Q26" s="58">
        <f t="shared" si="6"/>
        <v>1</v>
      </c>
      <c r="R26" s="17">
        <v>0</v>
      </c>
      <c r="S26" s="58">
        <f t="shared" si="7"/>
        <v>0</v>
      </c>
      <c r="T26" s="81"/>
      <c r="U26" s="81"/>
      <c r="V26" s="81"/>
      <c r="W26" s="158"/>
      <c r="X26" s="60" t="s">
        <v>259</v>
      </c>
    </row>
    <row r="27" spans="2:24" ht="34.5" customHeight="1" x14ac:dyDescent="0.2">
      <c r="B27" s="20"/>
      <c r="C27" s="21"/>
      <c r="D27" s="21"/>
      <c r="E27" s="21"/>
      <c r="F27" s="21"/>
      <c r="G27" s="22"/>
      <c r="H27" s="22"/>
      <c r="I27" s="23">
        <f t="shared" ref="I27:R27" si="8">SUM(I23:I26)</f>
        <v>15000000000</v>
      </c>
      <c r="J27" s="24">
        <f t="shared" si="8"/>
        <v>0</v>
      </c>
      <c r="K27" s="24">
        <f t="shared" si="8"/>
        <v>0</v>
      </c>
      <c r="L27" s="24">
        <f t="shared" si="8"/>
        <v>0</v>
      </c>
      <c r="M27" s="24">
        <f t="shared" si="8"/>
        <v>0</v>
      </c>
      <c r="N27" s="24">
        <f t="shared" si="8"/>
        <v>0</v>
      </c>
      <c r="O27" s="23">
        <f t="shared" si="8"/>
        <v>15000000000</v>
      </c>
      <c r="P27" s="23">
        <f t="shared" si="8"/>
        <v>15000000000</v>
      </c>
      <c r="Q27" s="57">
        <f>+P27/O27</f>
        <v>1</v>
      </c>
      <c r="R27" s="23">
        <f t="shared" si="8"/>
        <v>4480000000</v>
      </c>
      <c r="S27" s="57">
        <f>+R27/O27</f>
        <v>0.29866666666666669</v>
      </c>
      <c r="T27" s="50"/>
      <c r="U27" s="50"/>
      <c r="V27" s="51"/>
      <c r="W27" s="187"/>
      <c r="X27" s="62"/>
    </row>
    <row r="28" spans="2:24" ht="34.5" customHeight="1" x14ac:dyDescent="0.2">
      <c r="B28" s="102" t="s">
        <v>93</v>
      </c>
      <c r="C28" s="15" t="s">
        <v>94</v>
      </c>
      <c r="D28" s="89">
        <v>2</v>
      </c>
      <c r="E28" s="16" t="s">
        <v>95</v>
      </c>
      <c r="F28" s="16" t="s">
        <v>81</v>
      </c>
      <c r="G28" s="16" t="s">
        <v>96</v>
      </c>
      <c r="H28" s="18" t="s">
        <v>97</v>
      </c>
      <c r="I28" s="98">
        <v>2000000000</v>
      </c>
      <c r="J28" s="98">
        <v>0</v>
      </c>
      <c r="K28" s="98">
        <v>0</v>
      </c>
      <c r="L28" s="98">
        <v>0</v>
      </c>
      <c r="M28" s="98">
        <v>0</v>
      </c>
      <c r="N28" s="98">
        <v>0</v>
      </c>
      <c r="O28" s="98">
        <f t="shared" si="2"/>
        <v>2000000000</v>
      </c>
      <c r="P28" s="98">
        <v>2000000000</v>
      </c>
      <c r="Q28" s="96">
        <f>+P28/O28</f>
        <v>1</v>
      </c>
      <c r="R28" s="125">
        <v>100000000</v>
      </c>
      <c r="S28" s="96">
        <f>+R28/O28</f>
        <v>0.05</v>
      </c>
      <c r="T28" s="81" t="s">
        <v>229</v>
      </c>
      <c r="U28" s="81" t="s">
        <v>235</v>
      </c>
      <c r="V28" s="114" t="s">
        <v>236</v>
      </c>
      <c r="W28" s="176" t="s">
        <v>269</v>
      </c>
      <c r="X28" s="60" t="s">
        <v>259</v>
      </c>
    </row>
    <row r="29" spans="2:24" ht="34.5" customHeight="1" x14ac:dyDescent="0.2">
      <c r="B29" s="102"/>
      <c r="C29" s="15" t="s">
        <v>98</v>
      </c>
      <c r="D29" s="94"/>
      <c r="E29" s="16" t="s">
        <v>99</v>
      </c>
      <c r="F29" s="16" t="s">
        <v>81</v>
      </c>
      <c r="G29" s="16" t="s">
        <v>96</v>
      </c>
      <c r="H29" s="18" t="s">
        <v>97</v>
      </c>
      <c r="I29" s="99"/>
      <c r="J29" s="99"/>
      <c r="K29" s="99">
        <v>0</v>
      </c>
      <c r="L29" s="99">
        <v>0</v>
      </c>
      <c r="M29" s="99">
        <v>0</v>
      </c>
      <c r="N29" s="99">
        <v>0</v>
      </c>
      <c r="O29" s="99">
        <f t="shared" si="2"/>
        <v>0</v>
      </c>
      <c r="P29" s="99"/>
      <c r="Q29" s="97"/>
      <c r="R29" s="126"/>
      <c r="S29" s="97"/>
      <c r="T29" s="81"/>
      <c r="U29" s="81"/>
      <c r="V29" s="115"/>
      <c r="W29" s="154"/>
      <c r="X29" s="60" t="s">
        <v>259</v>
      </c>
    </row>
    <row r="30" spans="2:24" ht="34.5" customHeight="1" x14ac:dyDescent="0.2">
      <c r="B30" s="102"/>
      <c r="C30" s="30" t="s">
        <v>84</v>
      </c>
      <c r="D30" s="89">
        <v>4</v>
      </c>
      <c r="E30" s="16" t="s">
        <v>95</v>
      </c>
      <c r="F30" s="16" t="s">
        <v>81</v>
      </c>
      <c r="G30" s="16" t="s">
        <v>100</v>
      </c>
      <c r="H30" s="18" t="s">
        <v>101</v>
      </c>
      <c r="I30" s="98">
        <f>6230000000+70000000</f>
        <v>6300000000</v>
      </c>
      <c r="J30" s="98">
        <v>0</v>
      </c>
      <c r="K30" s="98">
        <v>0</v>
      </c>
      <c r="L30" s="98">
        <v>0</v>
      </c>
      <c r="M30" s="98">
        <v>0</v>
      </c>
      <c r="N30" s="98">
        <v>0</v>
      </c>
      <c r="O30" s="98">
        <f t="shared" si="2"/>
        <v>6300000000</v>
      </c>
      <c r="P30" s="98">
        <v>6300000000</v>
      </c>
      <c r="Q30" s="96">
        <f>+P30/O30</f>
        <v>1</v>
      </c>
      <c r="R30" s="125">
        <v>0</v>
      </c>
      <c r="S30" s="96">
        <f>+R30/O30</f>
        <v>0</v>
      </c>
      <c r="T30" s="81"/>
      <c r="U30" s="81"/>
      <c r="V30" s="115"/>
      <c r="W30" s="154"/>
      <c r="X30" s="60" t="s">
        <v>259</v>
      </c>
    </row>
    <row r="31" spans="2:24" ht="34.5" customHeight="1" x14ac:dyDescent="0.2">
      <c r="B31" s="102"/>
      <c r="C31" s="15" t="s">
        <v>102</v>
      </c>
      <c r="D31" s="94"/>
      <c r="E31" s="16" t="s">
        <v>99</v>
      </c>
      <c r="F31" s="16" t="s">
        <v>81</v>
      </c>
      <c r="G31" s="16" t="s">
        <v>100</v>
      </c>
      <c r="H31" s="18" t="s">
        <v>101</v>
      </c>
      <c r="I31" s="99"/>
      <c r="J31" s="99">
        <v>0</v>
      </c>
      <c r="K31" s="99">
        <v>0</v>
      </c>
      <c r="L31" s="99">
        <v>0</v>
      </c>
      <c r="M31" s="99">
        <v>0</v>
      </c>
      <c r="N31" s="99">
        <v>0</v>
      </c>
      <c r="O31" s="99">
        <f t="shared" si="2"/>
        <v>0</v>
      </c>
      <c r="P31" s="99"/>
      <c r="Q31" s="97"/>
      <c r="R31" s="126"/>
      <c r="S31" s="97"/>
      <c r="T31" s="81"/>
      <c r="U31" s="81"/>
      <c r="V31" s="115"/>
      <c r="W31" s="154"/>
      <c r="X31" s="60" t="s">
        <v>259</v>
      </c>
    </row>
    <row r="32" spans="2:24" ht="34.5" customHeight="1" x14ac:dyDescent="0.2">
      <c r="B32" s="102"/>
      <c r="C32" s="15" t="s">
        <v>88</v>
      </c>
      <c r="D32" s="15">
        <v>1</v>
      </c>
      <c r="E32" s="16" t="s">
        <v>103</v>
      </c>
      <c r="F32" s="16" t="s">
        <v>81</v>
      </c>
      <c r="G32" s="16" t="s">
        <v>104</v>
      </c>
      <c r="H32" s="18" t="s">
        <v>105</v>
      </c>
      <c r="I32" s="17">
        <v>200000000</v>
      </c>
      <c r="J32" s="19">
        <v>0</v>
      </c>
      <c r="K32" s="19">
        <v>0</v>
      </c>
      <c r="L32" s="19">
        <v>0</v>
      </c>
      <c r="M32" s="19">
        <v>0</v>
      </c>
      <c r="N32" s="19">
        <v>0</v>
      </c>
      <c r="O32" s="19">
        <f>+I32+J32+K32-L32-M32+N32</f>
        <v>200000000</v>
      </c>
      <c r="P32" s="19">
        <v>200000000</v>
      </c>
      <c r="Q32" s="58">
        <f>+P32/O32</f>
        <v>1</v>
      </c>
      <c r="R32" s="19">
        <v>200000000</v>
      </c>
      <c r="S32" s="58">
        <f>+R32/O32</f>
        <v>1</v>
      </c>
      <c r="T32" s="81"/>
      <c r="U32" s="81"/>
      <c r="V32" s="116"/>
      <c r="W32" s="158"/>
      <c r="X32" s="60" t="s">
        <v>259</v>
      </c>
    </row>
    <row r="33" spans="2:24" ht="34.5" customHeight="1" x14ac:dyDescent="0.2">
      <c r="B33" s="20"/>
      <c r="C33" s="21"/>
      <c r="D33" s="21"/>
      <c r="E33" s="21"/>
      <c r="F33" s="21"/>
      <c r="G33" s="22"/>
      <c r="H33" s="22"/>
      <c r="I33" s="23">
        <f>SUM(I28:I32)</f>
        <v>8500000000</v>
      </c>
      <c r="J33" s="24">
        <f t="shared" ref="J33:N33" si="9">SUM(J28:J32)</f>
        <v>0</v>
      </c>
      <c r="K33" s="24">
        <f t="shared" si="9"/>
        <v>0</v>
      </c>
      <c r="L33" s="24">
        <f t="shared" si="9"/>
        <v>0</v>
      </c>
      <c r="M33" s="24">
        <f t="shared" si="9"/>
        <v>0</v>
      </c>
      <c r="N33" s="24">
        <f t="shared" si="9"/>
        <v>0</v>
      </c>
      <c r="O33" s="23">
        <f>SUM(O28:O32)</f>
        <v>8500000000</v>
      </c>
      <c r="P33" s="23">
        <f t="shared" ref="P33:R33" si="10">SUM(P28:P32)</f>
        <v>8500000000</v>
      </c>
      <c r="Q33" s="57">
        <f>+P33/O33</f>
        <v>1</v>
      </c>
      <c r="R33" s="23">
        <f t="shared" si="10"/>
        <v>300000000</v>
      </c>
      <c r="S33" s="57">
        <f>+R33/O33</f>
        <v>3.5294117647058823E-2</v>
      </c>
      <c r="T33" s="23"/>
      <c r="U33" s="23"/>
      <c r="V33" s="23"/>
      <c r="W33" s="169"/>
      <c r="X33" s="61"/>
    </row>
    <row r="34" spans="2:24" ht="34.5" customHeight="1" x14ac:dyDescent="0.2">
      <c r="B34" s="100" t="s">
        <v>106</v>
      </c>
      <c r="C34" s="89" t="s">
        <v>107</v>
      </c>
      <c r="D34" s="89">
        <v>58</v>
      </c>
      <c r="E34" s="16" t="s">
        <v>108</v>
      </c>
      <c r="F34" s="16" t="s">
        <v>81</v>
      </c>
      <c r="G34" s="16" t="s">
        <v>109</v>
      </c>
      <c r="H34" s="38" t="s">
        <v>110</v>
      </c>
      <c r="I34" s="17">
        <v>0</v>
      </c>
      <c r="J34" s="19">
        <v>0</v>
      </c>
      <c r="K34" s="19">
        <v>2600000000</v>
      </c>
      <c r="L34" s="19">
        <v>0</v>
      </c>
      <c r="M34" s="19">
        <v>0</v>
      </c>
      <c r="N34" s="19">
        <v>0</v>
      </c>
      <c r="O34" s="19">
        <f>+I34+J34+K34-L34-M34+N34</f>
        <v>2600000000</v>
      </c>
      <c r="P34" s="19">
        <v>2600000000</v>
      </c>
      <c r="Q34" s="58">
        <f>+P34/O34</f>
        <v>1</v>
      </c>
      <c r="R34" s="19">
        <v>510399747</v>
      </c>
      <c r="S34" s="58">
        <f>+R34/P34</f>
        <v>0.196307595</v>
      </c>
      <c r="T34" s="81" t="s">
        <v>237</v>
      </c>
      <c r="U34" s="81" t="s">
        <v>235</v>
      </c>
      <c r="V34" s="114" t="s">
        <v>236</v>
      </c>
      <c r="W34" s="176" t="s">
        <v>270</v>
      </c>
      <c r="X34" s="60" t="s">
        <v>259</v>
      </c>
    </row>
    <row r="35" spans="2:24" ht="34.5" customHeight="1" x14ac:dyDescent="0.2">
      <c r="B35" s="101"/>
      <c r="C35" s="90"/>
      <c r="D35" s="90"/>
      <c r="E35" s="16" t="s">
        <v>108</v>
      </c>
      <c r="F35" s="16" t="s">
        <v>81</v>
      </c>
      <c r="G35" s="16" t="s">
        <v>111</v>
      </c>
      <c r="H35" s="38" t="s">
        <v>110</v>
      </c>
      <c r="I35" s="17">
        <v>8000000000</v>
      </c>
      <c r="J35" s="19">
        <v>0</v>
      </c>
      <c r="K35" s="19">
        <v>0</v>
      </c>
      <c r="L35" s="19">
        <v>0</v>
      </c>
      <c r="M35" s="19">
        <v>0</v>
      </c>
      <c r="N35" s="19">
        <v>0</v>
      </c>
      <c r="O35" s="19">
        <f t="shared" ref="O35:O39" si="11">+I35+J35+K35-L35-M35+N35</f>
        <v>8000000000</v>
      </c>
      <c r="P35" s="19">
        <v>8000000000</v>
      </c>
      <c r="Q35" s="58">
        <f t="shared" ref="Q35:Q39" si="12">+P35/O35</f>
        <v>1</v>
      </c>
      <c r="R35" s="19">
        <v>0</v>
      </c>
      <c r="S35" s="58">
        <f t="shared" ref="S35:S39" si="13">+R35/P35</f>
        <v>0</v>
      </c>
      <c r="T35" s="81"/>
      <c r="U35" s="81"/>
      <c r="V35" s="115"/>
      <c r="W35" s="154"/>
      <c r="X35" s="60" t="s">
        <v>259</v>
      </c>
    </row>
    <row r="36" spans="2:24" ht="34.5" customHeight="1" x14ac:dyDescent="0.2">
      <c r="B36" s="101"/>
      <c r="C36" s="90"/>
      <c r="D36" s="90"/>
      <c r="E36" s="16" t="s">
        <v>112</v>
      </c>
      <c r="F36" s="16" t="s">
        <v>81</v>
      </c>
      <c r="G36" s="16" t="s">
        <v>111</v>
      </c>
      <c r="H36" s="38" t="s">
        <v>110</v>
      </c>
      <c r="I36" s="17">
        <v>1000000000</v>
      </c>
      <c r="J36" s="19">
        <v>0</v>
      </c>
      <c r="K36" s="19">
        <v>0</v>
      </c>
      <c r="L36" s="19">
        <v>0</v>
      </c>
      <c r="M36" s="19">
        <v>0</v>
      </c>
      <c r="N36" s="19">
        <v>0</v>
      </c>
      <c r="O36" s="19">
        <v>11500000000</v>
      </c>
      <c r="P36" s="19">
        <v>10951554955</v>
      </c>
      <c r="Q36" s="58">
        <f t="shared" si="12"/>
        <v>0.95230912652173916</v>
      </c>
      <c r="R36" s="19">
        <v>0</v>
      </c>
      <c r="S36" s="58">
        <f t="shared" si="13"/>
        <v>0</v>
      </c>
      <c r="T36" s="81"/>
      <c r="U36" s="81"/>
      <c r="V36" s="115"/>
      <c r="W36" s="154"/>
      <c r="X36" s="60" t="s">
        <v>259</v>
      </c>
    </row>
    <row r="37" spans="2:24" ht="34.5" customHeight="1" x14ac:dyDescent="0.2">
      <c r="B37" s="101"/>
      <c r="C37" s="94"/>
      <c r="D37" s="94"/>
      <c r="E37" s="16" t="s">
        <v>113</v>
      </c>
      <c r="F37" s="16" t="s">
        <v>81</v>
      </c>
      <c r="G37" s="16" t="s">
        <v>111</v>
      </c>
      <c r="H37" s="38" t="s">
        <v>110</v>
      </c>
      <c r="I37" s="17">
        <v>22500362826</v>
      </c>
      <c r="J37" s="19">
        <v>0</v>
      </c>
      <c r="K37" s="19"/>
      <c r="L37" s="19">
        <v>2600000000</v>
      </c>
      <c r="M37" s="19">
        <v>0</v>
      </c>
      <c r="N37" s="19">
        <v>0</v>
      </c>
      <c r="O37" s="19">
        <f t="shared" si="11"/>
        <v>19900362826</v>
      </c>
      <c r="P37" s="19">
        <v>19900362826</v>
      </c>
      <c r="Q37" s="58">
        <f t="shared" si="12"/>
        <v>1</v>
      </c>
      <c r="R37" s="19">
        <v>2000000000</v>
      </c>
      <c r="S37" s="58">
        <f t="shared" si="13"/>
        <v>0.10050068018795026</v>
      </c>
      <c r="T37" s="81"/>
      <c r="U37" s="81"/>
      <c r="V37" s="115"/>
      <c r="W37" s="154"/>
      <c r="X37" s="60" t="s">
        <v>259</v>
      </c>
    </row>
    <row r="38" spans="2:24" ht="34.5" customHeight="1" x14ac:dyDescent="0.2">
      <c r="B38" s="101"/>
      <c r="C38" s="89" t="s">
        <v>114</v>
      </c>
      <c r="D38" s="89">
        <v>5</v>
      </c>
      <c r="E38" s="16" t="s">
        <v>115</v>
      </c>
      <c r="F38" s="16" t="s">
        <v>81</v>
      </c>
      <c r="G38" s="16" t="s">
        <v>116</v>
      </c>
      <c r="H38" s="39" t="s">
        <v>117</v>
      </c>
      <c r="I38" s="17">
        <v>2205000000</v>
      </c>
      <c r="J38" s="19">
        <v>0</v>
      </c>
      <c r="K38" s="19">
        <v>0</v>
      </c>
      <c r="L38" s="19">
        <v>0</v>
      </c>
      <c r="M38" s="19">
        <v>0</v>
      </c>
      <c r="N38" s="19">
        <v>0</v>
      </c>
      <c r="O38" s="19">
        <f t="shared" si="11"/>
        <v>2205000000</v>
      </c>
      <c r="P38" s="19">
        <v>2205000000</v>
      </c>
      <c r="Q38" s="58">
        <f t="shared" si="12"/>
        <v>1</v>
      </c>
      <c r="R38" s="19">
        <v>2205000000</v>
      </c>
      <c r="S38" s="58">
        <f t="shared" si="13"/>
        <v>1</v>
      </c>
      <c r="T38" s="81"/>
      <c r="U38" s="81"/>
      <c r="V38" s="115"/>
      <c r="W38" s="154"/>
      <c r="X38" s="60" t="s">
        <v>259</v>
      </c>
    </row>
    <row r="39" spans="2:24" ht="34.5" customHeight="1" x14ac:dyDescent="0.2">
      <c r="B39" s="101"/>
      <c r="C39" s="94"/>
      <c r="D39" s="94"/>
      <c r="E39" s="16" t="s">
        <v>118</v>
      </c>
      <c r="F39" s="16" t="s">
        <v>81</v>
      </c>
      <c r="G39" s="16" t="s">
        <v>116</v>
      </c>
      <c r="H39" s="38" t="s">
        <v>117</v>
      </c>
      <c r="I39" s="17">
        <v>697000000</v>
      </c>
      <c r="J39" s="19">
        <v>0</v>
      </c>
      <c r="K39" s="19">
        <v>0</v>
      </c>
      <c r="L39" s="19">
        <v>0</v>
      </c>
      <c r="M39" s="19">
        <v>0</v>
      </c>
      <c r="N39" s="19">
        <v>0</v>
      </c>
      <c r="O39" s="19">
        <f t="shared" si="11"/>
        <v>697000000</v>
      </c>
      <c r="P39" s="19">
        <v>697000000</v>
      </c>
      <c r="Q39" s="58">
        <f t="shared" si="12"/>
        <v>1</v>
      </c>
      <c r="R39" s="19">
        <v>697000000</v>
      </c>
      <c r="S39" s="58">
        <f t="shared" si="13"/>
        <v>1</v>
      </c>
      <c r="T39" s="81"/>
      <c r="U39" s="81"/>
      <c r="V39" s="116"/>
      <c r="W39" s="158"/>
      <c r="X39" s="60" t="s">
        <v>259</v>
      </c>
    </row>
    <row r="40" spans="2:24" ht="34.5" customHeight="1" x14ac:dyDescent="0.2">
      <c r="B40" s="20"/>
      <c r="C40" s="21"/>
      <c r="D40" s="21"/>
      <c r="E40" s="21"/>
      <c r="F40" s="21"/>
      <c r="G40" s="22"/>
      <c r="H40" s="22"/>
      <c r="I40" s="23">
        <f t="shared" ref="I40:N40" si="14">SUM(I34:I39)</f>
        <v>34402362826</v>
      </c>
      <c r="J40" s="23">
        <f t="shared" si="14"/>
        <v>0</v>
      </c>
      <c r="K40" s="23">
        <f t="shared" si="14"/>
        <v>2600000000</v>
      </c>
      <c r="L40" s="23">
        <f t="shared" si="14"/>
        <v>2600000000</v>
      </c>
      <c r="M40" s="23">
        <f t="shared" si="14"/>
        <v>0</v>
      </c>
      <c r="N40" s="23">
        <f t="shared" si="14"/>
        <v>0</v>
      </c>
      <c r="O40" s="23">
        <f>SUM(O34:O39)</f>
        <v>44902362826</v>
      </c>
      <c r="P40" s="23">
        <f>SUM(P34:P39)</f>
        <v>44353917781</v>
      </c>
      <c r="Q40" s="57">
        <f>+P40/O40</f>
        <v>0.98778583106806062</v>
      </c>
      <c r="R40" s="23">
        <f t="shared" ref="R40" si="15">SUM(R34:R39)</f>
        <v>5412399747</v>
      </c>
      <c r="S40" s="57">
        <f>+R40/O40</f>
        <v>0.12053708104345093</v>
      </c>
      <c r="T40" s="23"/>
      <c r="U40" s="23"/>
      <c r="V40" s="23"/>
      <c r="W40" s="169"/>
      <c r="X40" s="61"/>
    </row>
    <row r="41" spans="2:24" ht="44.25" customHeight="1" x14ac:dyDescent="0.2">
      <c r="B41" s="102" t="s">
        <v>119</v>
      </c>
      <c r="C41" s="40" t="s">
        <v>120</v>
      </c>
      <c r="D41" s="15">
        <v>244</v>
      </c>
      <c r="E41" s="40" t="s">
        <v>121</v>
      </c>
      <c r="F41" s="16" t="s">
        <v>47</v>
      </c>
      <c r="G41" s="15" t="s">
        <v>122</v>
      </c>
      <c r="H41" s="38" t="s">
        <v>123</v>
      </c>
      <c r="I41" s="17">
        <v>80612053923</v>
      </c>
      <c r="J41" s="19">
        <v>0</v>
      </c>
      <c r="K41" s="19">
        <v>0</v>
      </c>
      <c r="L41" s="19">
        <v>0</v>
      </c>
      <c r="M41" s="19">
        <v>0</v>
      </c>
      <c r="N41" s="19">
        <v>47951282980</v>
      </c>
      <c r="O41" s="19">
        <f>+I41+J41+K41-L41-M41+N41</f>
        <v>128563336903</v>
      </c>
      <c r="P41" s="19">
        <v>128563336903</v>
      </c>
      <c r="Q41" s="58">
        <f>+P41/O41</f>
        <v>1</v>
      </c>
      <c r="R41" s="19">
        <v>58462086744</v>
      </c>
      <c r="S41" s="58">
        <f>+R41/O41</f>
        <v>0.45473373787823484</v>
      </c>
      <c r="T41" s="81" t="s">
        <v>238</v>
      </c>
      <c r="U41" s="81" t="s">
        <v>239</v>
      </c>
      <c r="V41" s="114" t="s">
        <v>240</v>
      </c>
      <c r="W41" s="201" t="s">
        <v>271</v>
      </c>
      <c r="X41" s="60" t="s">
        <v>259</v>
      </c>
    </row>
    <row r="42" spans="2:24" ht="46.5" customHeight="1" x14ac:dyDescent="0.15">
      <c r="B42" s="102"/>
      <c r="C42" s="16" t="s">
        <v>120</v>
      </c>
      <c r="D42" s="15">
        <v>850</v>
      </c>
      <c r="E42" s="16" t="s">
        <v>124</v>
      </c>
      <c r="F42" s="16" t="s">
        <v>47</v>
      </c>
      <c r="G42" s="15" t="s">
        <v>125</v>
      </c>
      <c r="H42" s="32" t="s">
        <v>126</v>
      </c>
      <c r="I42" s="17">
        <v>0</v>
      </c>
      <c r="J42" s="41">
        <v>62337913256</v>
      </c>
      <c r="K42" s="19">
        <v>0</v>
      </c>
      <c r="L42" s="19">
        <v>0</v>
      </c>
      <c r="M42" s="19">
        <v>0</v>
      </c>
      <c r="N42" s="19">
        <v>0</v>
      </c>
      <c r="O42" s="19">
        <f t="shared" ref="O42:P49" si="16">+I42+J42+K42-L42-M42+N42</f>
        <v>62337913256</v>
      </c>
      <c r="P42" s="19">
        <v>62337913256</v>
      </c>
      <c r="Q42" s="58">
        <f t="shared" ref="Q42:Q43" si="17">+P42/O42</f>
        <v>1</v>
      </c>
      <c r="R42" s="19">
        <v>62337913256</v>
      </c>
      <c r="S42" s="58">
        <f t="shared" ref="S42:S43" si="18">+R42/O42</f>
        <v>1</v>
      </c>
      <c r="T42" s="81"/>
      <c r="U42" s="81"/>
      <c r="V42" s="115"/>
      <c r="W42" s="154"/>
      <c r="X42" s="60" t="s">
        <v>259</v>
      </c>
    </row>
    <row r="43" spans="2:24" ht="34.5" customHeight="1" x14ac:dyDescent="0.2">
      <c r="B43" s="102"/>
      <c r="C43" s="16" t="s">
        <v>127</v>
      </c>
      <c r="D43" s="15">
        <v>134</v>
      </c>
      <c r="E43" s="16" t="s">
        <v>128</v>
      </c>
      <c r="F43" s="16" t="s">
        <v>47</v>
      </c>
      <c r="G43" s="15" t="s">
        <v>129</v>
      </c>
      <c r="H43" s="18" t="s">
        <v>130</v>
      </c>
      <c r="I43" s="17">
        <v>19838959940</v>
      </c>
      <c r="J43" s="19">
        <v>0</v>
      </c>
      <c r="K43" s="19">
        <v>0</v>
      </c>
      <c r="L43" s="19">
        <v>0</v>
      </c>
      <c r="M43" s="19">
        <v>0</v>
      </c>
      <c r="N43" s="19">
        <v>25048717020</v>
      </c>
      <c r="O43" s="19">
        <f t="shared" si="16"/>
        <v>44887676960</v>
      </c>
      <c r="P43" s="19">
        <v>44887676960</v>
      </c>
      <c r="Q43" s="58">
        <f t="shared" si="17"/>
        <v>1</v>
      </c>
      <c r="R43" s="19">
        <v>0</v>
      </c>
      <c r="S43" s="58">
        <f t="shared" si="18"/>
        <v>0</v>
      </c>
      <c r="T43" s="81"/>
      <c r="U43" s="81"/>
      <c r="V43" s="115"/>
      <c r="W43" s="158"/>
      <c r="X43" s="60" t="s">
        <v>259</v>
      </c>
    </row>
    <row r="44" spans="2:24" ht="34.5" customHeight="1" x14ac:dyDescent="0.2">
      <c r="B44" s="20"/>
      <c r="C44" s="21"/>
      <c r="D44" s="21"/>
      <c r="E44" s="21"/>
      <c r="F44" s="21"/>
      <c r="G44" s="22"/>
      <c r="H44" s="22"/>
      <c r="I44" s="23">
        <f t="shared" ref="I44:R44" si="19">SUM(I41:I43)</f>
        <v>100451013863</v>
      </c>
      <c r="J44" s="24">
        <f t="shared" si="19"/>
        <v>62337913256</v>
      </c>
      <c r="K44" s="24">
        <f t="shared" si="19"/>
        <v>0</v>
      </c>
      <c r="L44" s="24">
        <f t="shared" si="19"/>
        <v>0</v>
      </c>
      <c r="M44" s="24">
        <f t="shared" si="19"/>
        <v>0</v>
      </c>
      <c r="N44" s="24">
        <f t="shared" si="19"/>
        <v>73000000000</v>
      </c>
      <c r="O44" s="23">
        <f t="shared" si="19"/>
        <v>235788927119</v>
      </c>
      <c r="P44" s="23">
        <f t="shared" si="19"/>
        <v>235788927119</v>
      </c>
      <c r="Q44" s="57">
        <f>+P44/O44</f>
        <v>1</v>
      </c>
      <c r="R44" s="23">
        <f t="shared" si="19"/>
        <v>120800000000</v>
      </c>
      <c r="S44" s="57">
        <f>+R44/O44</f>
        <v>0.51232261614657426</v>
      </c>
      <c r="T44" s="23"/>
      <c r="U44" s="23"/>
      <c r="V44" s="23"/>
      <c r="W44" s="169"/>
      <c r="X44" s="61"/>
    </row>
    <row r="45" spans="2:24" ht="34.5" customHeight="1" x14ac:dyDescent="0.2">
      <c r="B45" s="102" t="s">
        <v>131</v>
      </c>
      <c r="C45" s="89" t="s">
        <v>132</v>
      </c>
      <c r="D45" s="89">
        <v>192</v>
      </c>
      <c r="E45" s="16" t="s">
        <v>133</v>
      </c>
      <c r="F45" s="16" t="s">
        <v>134</v>
      </c>
      <c r="G45" s="90" t="s">
        <v>135</v>
      </c>
      <c r="H45" s="93" t="s">
        <v>136</v>
      </c>
      <c r="I45" s="98">
        <v>5000000000</v>
      </c>
      <c r="J45" s="98">
        <v>0</v>
      </c>
      <c r="K45" s="98">
        <v>0</v>
      </c>
      <c r="L45" s="98">
        <v>0</v>
      </c>
      <c r="M45" s="98">
        <v>0</v>
      </c>
      <c r="N45" s="98">
        <v>0</v>
      </c>
      <c r="O45" s="98">
        <f t="shared" si="16"/>
        <v>5000000000</v>
      </c>
      <c r="P45" s="98">
        <v>5000000000</v>
      </c>
      <c r="Q45" s="96">
        <f>+P45/O45</f>
        <v>1</v>
      </c>
      <c r="R45" s="98">
        <v>2537500000</v>
      </c>
      <c r="S45" s="96">
        <f>+R45/O45</f>
        <v>0.50749999999999995</v>
      </c>
      <c r="T45" s="104" t="s">
        <v>238</v>
      </c>
      <c r="U45" s="104" t="s">
        <v>241</v>
      </c>
      <c r="V45" s="114" t="s">
        <v>242</v>
      </c>
      <c r="W45" s="176" t="s">
        <v>272</v>
      </c>
      <c r="X45" s="60" t="s">
        <v>259</v>
      </c>
    </row>
    <row r="46" spans="2:24" ht="34.5" customHeight="1" x14ac:dyDescent="0.2">
      <c r="B46" s="102"/>
      <c r="C46" s="94"/>
      <c r="D46" s="90"/>
      <c r="E46" s="16" t="s">
        <v>137</v>
      </c>
      <c r="F46" s="16" t="s">
        <v>134</v>
      </c>
      <c r="G46" s="94"/>
      <c r="H46" s="103"/>
      <c r="I46" s="99"/>
      <c r="J46" s="99">
        <v>0</v>
      </c>
      <c r="K46" s="99">
        <v>0</v>
      </c>
      <c r="L46" s="99">
        <v>0</v>
      </c>
      <c r="M46" s="99">
        <v>0</v>
      </c>
      <c r="N46" s="99">
        <v>0</v>
      </c>
      <c r="O46" s="99">
        <f t="shared" si="16"/>
        <v>0</v>
      </c>
      <c r="P46" s="99"/>
      <c r="Q46" s="97"/>
      <c r="R46" s="99"/>
      <c r="S46" s="97"/>
      <c r="T46" s="104"/>
      <c r="U46" s="104"/>
      <c r="V46" s="115"/>
      <c r="W46" s="207"/>
      <c r="X46" s="60" t="s">
        <v>259</v>
      </c>
    </row>
    <row r="47" spans="2:24" ht="34.5" customHeight="1" x14ac:dyDescent="0.2">
      <c r="B47" s="102"/>
      <c r="C47" s="15" t="s">
        <v>138</v>
      </c>
      <c r="D47" s="94"/>
      <c r="E47" s="16" t="s">
        <v>139</v>
      </c>
      <c r="F47" s="16" t="s">
        <v>134</v>
      </c>
      <c r="G47" s="15" t="s">
        <v>140</v>
      </c>
      <c r="H47" s="18" t="s">
        <v>141</v>
      </c>
      <c r="I47" s="17">
        <v>80000000</v>
      </c>
      <c r="J47" s="19">
        <v>0</v>
      </c>
      <c r="K47" s="19">
        <v>0</v>
      </c>
      <c r="L47" s="19">
        <v>0</v>
      </c>
      <c r="M47" s="19">
        <v>0</v>
      </c>
      <c r="N47" s="19">
        <v>0</v>
      </c>
      <c r="O47" s="19">
        <f>+I47+J47+K47-L47-M47+N47</f>
        <v>80000000</v>
      </c>
      <c r="P47" s="19">
        <f>+J47+K47+L47-M47-N47+O47</f>
        <v>80000000</v>
      </c>
      <c r="Q47" s="58">
        <f>+P47/O47</f>
        <v>1</v>
      </c>
      <c r="R47" s="19">
        <v>80000000</v>
      </c>
      <c r="S47" s="58">
        <f>+R47/O47</f>
        <v>1</v>
      </c>
      <c r="T47" s="104"/>
      <c r="U47" s="104"/>
      <c r="V47" s="115"/>
      <c r="W47" s="207"/>
      <c r="X47" s="60" t="s">
        <v>259</v>
      </c>
    </row>
    <row r="48" spans="2:24" ht="34.5" customHeight="1" x14ac:dyDescent="0.2">
      <c r="B48" s="102"/>
      <c r="C48" s="89" t="s">
        <v>142</v>
      </c>
      <c r="D48" s="89">
        <v>7</v>
      </c>
      <c r="E48" s="16" t="s">
        <v>143</v>
      </c>
      <c r="F48" s="16" t="s">
        <v>134</v>
      </c>
      <c r="G48" s="89" t="s">
        <v>144</v>
      </c>
      <c r="H48" s="92" t="s">
        <v>145</v>
      </c>
      <c r="I48" s="98">
        <v>1797000000</v>
      </c>
      <c r="J48" s="98">
        <v>0</v>
      </c>
      <c r="K48" s="98">
        <v>0</v>
      </c>
      <c r="L48" s="98">
        <v>0</v>
      </c>
      <c r="M48" s="98">
        <v>0</v>
      </c>
      <c r="N48" s="98">
        <v>0</v>
      </c>
      <c r="O48" s="98">
        <f>+I48+J48+K48-L48-M48+N48</f>
        <v>1797000000</v>
      </c>
      <c r="P48" s="98">
        <f>+J48+K48+L48-M48-N48+O48</f>
        <v>1797000000</v>
      </c>
      <c r="Q48" s="96">
        <f>+P48/O48</f>
        <v>1</v>
      </c>
      <c r="R48" s="98">
        <v>0</v>
      </c>
      <c r="S48" s="96">
        <f>+R48/O48</f>
        <v>0</v>
      </c>
      <c r="T48" s="104"/>
      <c r="U48" s="104"/>
      <c r="V48" s="115"/>
      <c r="W48" s="207"/>
      <c r="X48" s="60" t="s">
        <v>259</v>
      </c>
    </row>
    <row r="49" spans="2:24" ht="34.5" customHeight="1" x14ac:dyDescent="0.2">
      <c r="B49" s="102"/>
      <c r="C49" s="94"/>
      <c r="D49" s="94"/>
      <c r="E49" s="16" t="s">
        <v>146</v>
      </c>
      <c r="F49" s="16" t="s">
        <v>134</v>
      </c>
      <c r="G49" s="94"/>
      <c r="H49" s="103"/>
      <c r="I49" s="99"/>
      <c r="J49" s="99">
        <v>0</v>
      </c>
      <c r="K49" s="99">
        <v>0</v>
      </c>
      <c r="L49" s="99">
        <v>0</v>
      </c>
      <c r="M49" s="99">
        <v>0</v>
      </c>
      <c r="N49" s="99">
        <v>0</v>
      </c>
      <c r="O49" s="99">
        <f t="shared" si="16"/>
        <v>0</v>
      </c>
      <c r="P49" s="99">
        <f t="shared" si="16"/>
        <v>0</v>
      </c>
      <c r="Q49" s="97"/>
      <c r="R49" s="99"/>
      <c r="S49" s="97"/>
      <c r="T49" s="104"/>
      <c r="U49" s="104"/>
      <c r="V49" s="115"/>
      <c r="W49" s="207"/>
      <c r="X49" s="60" t="s">
        <v>259</v>
      </c>
    </row>
    <row r="50" spans="2:24" ht="34.5" customHeight="1" x14ac:dyDescent="0.2">
      <c r="B50" s="102"/>
      <c r="C50" s="29" t="s">
        <v>147</v>
      </c>
      <c r="D50" s="28">
        <v>3000</v>
      </c>
      <c r="E50" s="16" t="s">
        <v>148</v>
      </c>
      <c r="F50" s="16" t="s">
        <v>134</v>
      </c>
      <c r="G50" s="29" t="s">
        <v>149</v>
      </c>
      <c r="H50" s="37" t="s">
        <v>150</v>
      </c>
      <c r="I50" s="17">
        <v>2008500000</v>
      </c>
      <c r="J50" s="19">
        <v>0</v>
      </c>
      <c r="K50" s="19">
        <v>0</v>
      </c>
      <c r="L50" s="19">
        <v>0</v>
      </c>
      <c r="M50" s="19">
        <v>0</v>
      </c>
      <c r="N50" s="19">
        <v>0</v>
      </c>
      <c r="O50" s="19">
        <f>+I50+J50+K50-L50-M50+N50</f>
        <v>2008500000</v>
      </c>
      <c r="P50" s="19">
        <f>+J50+K50+L50-M50-N50+O50</f>
        <v>2008500000</v>
      </c>
      <c r="Q50" s="58">
        <f>+P50/O50</f>
        <v>1</v>
      </c>
      <c r="R50" s="19">
        <v>0</v>
      </c>
      <c r="S50" s="58">
        <f>+R50/O50</f>
        <v>0</v>
      </c>
      <c r="T50" s="104"/>
      <c r="U50" s="104"/>
      <c r="V50" s="115"/>
      <c r="W50" s="207"/>
      <c r="X50" s="60" t="s">
        <v>259</v>
      </c>
    </row>
    <row r="51" spans="2:24" ht="34.5" customHeight="1" x14ac:dyDescent="0.2">
      <c r="B51" s="102"/>
      <c r="C51" s="89" t="s">
        <v>151</v>
      </c>
      <c r="D51" s="89">
        <v>1</v>
      </c>
      <c r="E51" s="16" t="s">
        <v>152</v>
      </c>
      <c r="F51" s="16" t="s">
        <v>134</v>
      </c>
      <c r="G51" s="89" t="s">
        <v>153</v>
      </c>
      <c r="H51" s="92" t="s">
        <v>154</v>
      </c>
      <c r="I51" s="98">
        <v>1114500000</v>
      </c>
      <c r="J51" s="98">
        <v>0</v>
      </c>
      <c r="K51" s="98">
        <v>0</v>
      </c>
      <c r="L51" s="98">
        <v>0</v>
      </c>
      <c r="M51" s="98">
        <v>0</v>
      </c>
      <c r="N51" s="98">
        <v>0</v>
      </c>
      <c r="O51" s="98">
        <f>+I51+J51+K51-L51-M51+N51</f>
        <v>1114500000</v>
      </c>
      <c r="P51" s="98">
        <v>1074328447</v>
      </c>
      <c r="Q51" s="96">
        <f>+P51/O51</f>
        <v>0.96395553790937638</v>
      </c>
      <c r="R51" s="98">
        <v>1045928257</v>
      </c>
      <c r="S51" s="96">
        <f>+R51/O51</f>
        <v>0.93847308838043964</v>
      </c>
      <c r="T51" s="104"/>
      <c r="U51" s="104"/>
      <c r="V51" s="115"/>
      <c r="W51" s="207"/>
      <c r="X51" s="60" t="s">
        <v>259</v>
      </c>
    </row>
    <row r="52" spans="2:24" ht="34.5" customHeight="1" x14ac:dyDescent="0.2">
      <c r="B52" s="102"/>
      <c r="C52" s="94"/>
      <c r="D52" s="94"/>
      <c r="E52" s="16" t="s">
        <v>155</v>
      </c>
      <c r="F52" s="16" t="s">
        <v>134</v>
      </c>
      <c r="G52" s="94"/>
      <c r="H52" s="103"/>
      <c r="I52" s="99"/>
      <c r="J52" s="99">
        <v>0</v>
      </c>
      <c r="K52" s="99">
        <v>0</v>
      </c>
      <c r="L52" s="99">
        <v>0</v>
      </c>
      <c r="M52" s="99">
        <v>0</v>
      </c>
      <c r="N52" s="99">
        <v>0</v>
      </c>
      <c r="O52" s="99">
        <f t="shared" ref="O52" si="20">+I52+J52+K52-L52-M52+N52</f>
        <v>0</v>
      </c>
      <c r="P52" s="99"/>
      <c r="Q52" s="97"/>
      <c r="R52" s="99"/>
      <c r="S52" s="97"/>
      <c r="T52" s="104"/>
      <c r="U52" s="104"/>
      <c r="V52" s="116"/>
      <c r="W52" s="210"/>
      <c r="X52" s="60" t="s">
        <v>259</v>
      </c>
    </row>
    <row r="53" spans="2:24" ht="34.5" customHeight="1" x14ac:dyDescent="0.2">
      <c r="B53" s="20"/>
      <c r="C53" s="21"/>
      <c r="D53" s="21"/>
      <c r="E53" s="21"/>
      <c r="F53" s="21"/>
      <c r="G53" s="22"/>
      <c r="H53" s="22"/>
      <c r="I53" s="23">
        <f>SUM(I45:I52)</f>
        <v>10000000000</v>
      </c>
      <c r="J53" s="24">
        <f>SUM(J45:J52)</f>
        <v>0</v>
      </c>
      <c r="K53" s="24">
        <f>SUM(K45:K52)</f>
        <v>0</v>
      </c>
      <c r="L53" s="24">
        <f>SUM(L45:L52)</f>
        <v>0</v>
      </c>
      <c r="M53" s="24">
        <f t="shared" ref="M53:N53" si="21">SUM(M45:M52)</f>
        <v>0</v>
      </c>
      <c r="N53" s="24">
        <f t="shared" si="21"/>
        <v>0</v>
      </c>
      <c r="O53" s="23">
        <f>SUM(O45:O52)</f>
        <v>10000000000</v>
      </c>
      <c r="P53" s="23">
        <f t="shared" ref="P53:R53" si="22">SUM(P45:P52)</f>
        <v>9959828447</v>
      </c>
      <c r="Q53" s="57">
        <f>+P53/O53</f>
        <v>0.99598284469999998</v>
      </c>
      <c r="R53" s="23">
        <f t="shared" si="22"/>
        <v>3663428257</v>
      </c>
      <c r="S53" s="57">
        <f>+R53/O53</f>
        <v>0.36634282569999999</v>
      </c>
      <c r="T53" s="23"/>
      <c r="U53" s="23"/>
      <c r="V53" s="23"/>
      <c r="W53" s="169"/>
      <c r="X53" s="61"/>
    </row>
    <row r="54" spans="2:24" ht="34.5" customHeight="1" x14ac:dyDescent="0.2">
      <c r="B54" s="102" t="s">
        <v>156</v>
      </c>
      <c r="C54" s="29" t="s">
        <v>157</v>
      </c>
      <c r="D54" s="15">
        <v>1</v>
      </c>
      <c r="E54" s="16" t="s">
        <v>158</v>
      </c>
      <c r="F54" s="16" t="s">
        <v>134</v>
      </c>
      <c r="G54" s="42" t="s">
        <v>159</v>
      </c>
      <c r="H54" s="43" t="s">
        <v>160</v>
      </c>
      <c r="I54" s="17">
        <v>100000000</v>
      </c>
      <c r="J54" s="19">
        <v>0</v>
      </c>
      <c r="K54" s="19">
        <v>0</v>
      </c>
      <c r="L54" s="19">
        <v>0</v>
      </c>
      <c r="M54" s="19">
        <v>0</v>
      </c>
      <c r="N54" s="19">
        <v>0</v>
      </c>
      <c r="O54" s="19">
        <f>+I54+J54+K54-L54-M54+N54</f>
        <v>100000000</v>
      </c>
      <c r="P54" s="19">
        <f>+J54+K54+L54-M54-N54+O54</f>
        <v>100000000</v>
      </c>
      <c r="Q54" s="58">
        <f>+P54/O54</f>
        <v>1</v>
      </c>
      <c r="R54" s="19">
        <v>48500000</v>
      </c>
      <c r="S54" s="58">
        <f>+R54/O54</f>
        <v>0.48499999999999999</v>
      </c>
      <c r="T54" s="105" t="s">
        <v>243</v>
      </c>
      <c r="U54" s="107" t="s">
        <v>244</v>
      </c>
      <c r="V54" s="114" t="s">
        <v>245</v>
      </c>
      <c r="W54" s="176" t="s">
        <v>273</v>
      </c>
      <c r="X54" s="60" t="s">
        <v>259</v>
      </c>
    </row>
    <row r="55" spans="2:24" ht="34.5" customHeight="1" x14ac:dyDescent="0.2">
      <c r="B55" s="102"/>
      <c r="C55" s="29" t="s">
        <v>157</v>
      </c>
      <c r="D55" s="15">
        <v>3</v>
      </c>
      <c r="E55" s="16" t="s">
        <v>161</v>
      </c>
      <c r="F55" s="16" t="s">
        <v>134</v>
      </c>
      <c r="G55" s="42" t="s">
        <v>162</v>
      </c>
      <c r="H55" s="43" t="s">
        <v>163</v>
      </c>
      <c r="I55" s="17">
        <v>3990910000</v>
      </c>
      <c r="J55" s="19">
        <v>0</v>
      </c>
      <c r="K55" s="19">
        <v>0</v>
      </c>
      <c r="L55" s="19">
        <v>0</v>
      </c>
      <c r="M55" s="19">
        <v>0</v>
      </c>
      <c r="N55" s="19">
        <v>0</v>
      </c>
      <c r="O55" s="19">
        <f t="shared" ref="O55:P57" si="23">+I55+J55+K55-L55-M55+N55</f>
        <v>3990910000</v>
      </c>
      <c r="P55" s="19">
        <v>3990910000</v>
      </c>
      <c r="Q55" s="58">
        <f t="shared" ref="Q55:Q57" si="24">+P55/O55</f>
        <v>1</v>
      </c>
      <c r="R55" s="19">
        <v>1055610350</v>
      </c>
      <c r="S55" s="58">
        <f t="shared" ref="S55:S57" si="25">+R55/O55</f>
        <v>0.2645036720948355</v>
      </c>
      <c r="T55" s="106"/>
      <c r="U55" s="107"/>
      <c r="V55" s="115"/>
      <c r="W55" s="207"/>
      <c r="X55" s="60" t="s">
        <v>259</v>
      </c>
    </row>
    <row r="56" spans="2:24" ht="34.5" customHeight="1" x14ac:dyDescent="0.2">
      <c r="B56" s="102"/>
      <c r="C56" s="29" t="s">
        <v>164</v>
      </c>
      <c r="D56" s="15">
        <v>4</v>
      </c>
      <c r="E56" s="16" t="s">
        <v>165</v>
      </c>
      <c r="F56" s="16" t="s">
        <v>134</v>
      </c>
      <c r="G56" s="42" t="s">
        <v>166</v>
      </c>
      <c r="H56" s="43" t="s">
        <v>167</v>
      </c>
      <c r="I56" s="17">
        <v>1363640000</v>
      </c>
      <c r="J56" s="19">
        <v>0</v>
      </c>
      <c r="K56" s="19">
        <v>0</v>
      </c>
      <c r="L56" s="19">
        <v>0</v>
      </c>
      <c r="M56" s="19">
        <v>0</v>
      </c>
      <c r="N56" s="19">
        <v>0</v>
      </c>
      <c r="O56" s="19">
        <f t="shared" si="23"/>
        <v>1363640000</v>
      </c>
      <c r="P56" s="19">
        <f t="shared" si="23"/>
        <v>1363640000</v>
      </c>
      <c r="Q56" s="58">
        <f t="shared" si="24"/>
        <v>1</v>
      </c>
      <c r="R56" s="19">
        <v>661365400</v>
      </c>
      <c r="S56" s="58">
        <f t="shared" si="25"/>
        <v>0.48499999999999999</v>
      </c>
      <c r="T56" s="106"/>
      <c r="U56" s="107"/>
      <c r="V56" s="115"/>
      <c r="W56" s="207"/>
      <c r="X56" s="60" t="s">
        <v>259</v>
      </c>
    </row>
    <row r="57" spans="2:24" ht="34.5" customHeight="1" x14ac:dyDescent="0.2">
      <c r="B57" s="102"/>
      <c r="C57" s="29" t="s">
        <v>168</v>
      </c>
      <c r="D57" s="15">
        <v>4</v>
      </c>
      <c r="E57" s="16" t="s">
        <v>169</v>
      </c>
      <c r="F57" s="16" t="s">
        <v>134</v>
      </c>
      <c r="G57" s="42" t="s">
        <v>170</v>
      </c>
      <c r="H57" s="44" t="s">
        <v>171</v>
      </c>
      <c r="I57" s="17">
        <v>545450000</v>
      </c>
      <c r="J57" s="19">
        <v>0</v>
      </c>
      <c r="K57" s="19">
        <v>0</v>
      </c>
      <c r="L57" s="19">
        <v>0</v>
      </c>
      <c r="M57" s="19">
        <v>0</v>
      </c>
      <c r="N57" s="19">
        <v>0</v>
      </c>
      <c r="O57" s="19">
        <f t="shared" si="23"/>
        <v>545450000</v>
      </c>
      <c r="P57" s="19">
        <f t="shared" si="23"/>
        <v>545450000</v>
      </c>
      <c r="Q57" s="58">
        <f t="shared" si="24"/>
        <v>1</v>
      </c>
      <c r="R57" s="19">
        <v>339524250</v>
      </c>
      <c r="S57" s="58">
        <f t="shared" si="25"/>
        <v>0.62246631221926851</v>
      </c>
      <c r="T57" s="106"/>
      <c r="U57" s="107"/>
      <c r="V57" s="115"/>
      <c r="W57" s="210"/>
      <c r="X57" s="60" t="s">
        <v>259</v>
      </c>
    </row>
    <row r="58" spans="2:24" ht="34.5" customHeight="1" x14ac:dyDescent="0.2">
      <c r="B58" s="20"/>
      <c r="C58" s="21"/>
      <c r="D58" s="21"/>
      <c r="E58" s="21"/>
      <c r="F58" s="21"/>
      <c r="G58" s="22"/>
      <c r="H58" s="22"/>
      <c r="I58" s="23">
        <f t="shared" ref="I58:R58" si="26">SUM(I54:I57)</f>
        <v>6000000000</v>
      </c>
      <c r="J58" s="24">
        <f t="shared" si="26"/>
        <v>0</v>
      </c>
      <c r="K58" s="24">
        <f t="shared" si="26"/>
        <v>0</v>
      </c>
      <c r="L58" s="24">
        <f t="shared" si="26"/>
        <v>0</v>
      </c>
      <c r="M58" s="24">
        <f t="shared" si="26"/>
        <v>0</v>
      </c>
      <c r="N58" s="24">
        <f t="shared" si="26"/>
        <v>0</v>
      </c>
      <c r="O58" s="23">
        <f t="shared" si="26"/>
        <v>6000000000</v>
      </c>
      <c r="P58" s="23">
        <f>SUM(P54:P57)</f>
        <v>6000000000</v>
      </c>
      <c r="Q58" s="57">
        <f>+P58/O58</f>
        <v>1</v>
      </c>
      <c r="R58" s="23">
        <f t="shared" si="26"/>
        <v>2105000000</v>
      </c>
      <c r="S58" s="57">
        <f>+R58/O58</f>
        <v>0.35083333333333333</v>
      </c>
      <c r="T58" s="23"/>
      <c r="U58" s="23"/>
      <c r="V58" s="23"/>
      <c r="W58" s="169"/>
      <c r="X58" s="61"/>
    </row>
    <row r="59" spans="2:24" ht="34.5" customHeight="1" x14ac:dyDescent="0.2">
      <c r="B59" s="102" t="s">
        <v>172</v>
      </c>
      <c r="C59" s="34" t="s">
        <v>173</v>
      </c>
      <c r="D59" s="34">
        <v>25</v>
      </c>
      <c r="E59" s="26" t="s">
        <v>174</v>
      </c>
      <c r="F59" s="26" t="s">
        <v>175</v>
      </c>
      <c r="G59" s="34" t="s">
        <v>176</v>
      </c>
      <c r="H59" s="45" t="s">
        <v>177</v>
      </c>
      <c r="I59" s="17">
        <v>3287629000</v>
      </c>
      <c r="J59" s="19">
        <v>0</v>
      </c>
      <c r="K59" s="19">
        <v>0</v>
      </c>
      <c r="L59" s="19">
        <v>0</v>
      </c>
      <c r="M59" s="19">
        <v>0</v>
      </c>
      <c r="N59" s="19">
        <v>0</v>
      </c>
      <c r="O59" s="19">
        <f>+I59+J59+K59-L59-M59+N59</f>
        <v>3287629000</v>
      </c>
      <c r="P59" s="19">
        <v>3287629000</v>
      </c>
      <c r="Q59" s="58">
        <f>+P59/O59</f>
        <v>1</v>
      </c>
      <c r="R59" s="19">
        <v>306579000</v>
      </c>
      <c r="S59" s="58">
        <f>+R59/O59</f>
        <v>9.3252310403637392E-2</v>
      </c>
      <c r="T59" s="107" t="s">
        <v>246</v>
      </c>
      <c r="U59" s="107" t="s">
        <v>247</v>
      </c>
      <c r="V59" s="114" t="s">
        <v>248</v>
      </c>
      <c r="W59" s="176" t="s">
        <v>274</v>
      </c>
      <c r="X59" s="60" t="s">
        <v>259</v>
      </c>
    </row>
    <row r="60" spans="2:24" ht="34.5" customHeight="1" x14ac:dyDescent="0.2">
      <c r="B60" s="102"/>
      <c r="C60" s="34" t="s">
        <v>178</v>
      </c>
      <c r="D60" s="34">
        <v>9</v>
      </c>
      <c r="E60" s="26" t="s">
        <v>179</v>
      </c>
      <c r="F60" s="26" t="s">
        <v>175</v>
      </c>
      <c r="G60" s="34" t="s">
        <v>180</v>
      </c>
      <c r="H60" s="45" t="s">
        <v>181</v>
      </c>
      <c r="I60" s="17">
        <v>309279000</v>
      </c>
      <c r="J60" s="19">
        <v>0</v>
      </c>
      <c r="K60" s="19">
        <v>0</v>
      </c>
      <c r="L60" s="19">
        <v>0</v>
      </c>
      <c r="M60" s="19">
        <v>0</v>
      </c>
      <c r="N60" s="19">
        <v>0</v>
      </c>
      <c r="O60" s="19">
        <f t="shared" ref="O60:O62" si="27">+I60+J60+K60-L60-M60+N60</f>
        <v>309279000</v>
      </c>
      <c r="P60" s="19">
        <v>309279000</v>
      </c>
      <c r="Q60" s="58">
        <f t="shared" ref="Q60:Q62" si="28">+P60/O60</f>
        <v>1</v>
      </c>
      <c r="R60" s="19">
        <v>309279000</v>
      </c>
      <c r="S60" s="58">
        <f t="shared" ref="S60:S62" si="29">+R60/O60</f>
        <v>1</v>
      </c>
      <c r="T60" s="107"/>
      <c r="U60" s="107"/>
      <c r="V60" s="115"/>
      <c r="W60" s="207"/>
      <c r="X60" s="60" t="s">
        <v>259</v>
      </c>
    </row>
    <row r="61" spans="2:24" ht="34.5" customHeight="1" x14ac:dyDescent="0.2">
      <c r="B61" s="102"/>
      <c r="C61" s="34" t="s">
        <v>182</v>
      </c>
      <c r="D61" s="34">
        <v>1</v>
      </c>
      <c r="E61" s="26" t="s">
        <v>183</v>
      </c>
      <c r="F61" s="26" t="s">
        <v>175</v>
      </c>
      <c r="G61" s="34" t="s">
        <v>184</v>
      </c>
      <c r="H61" s="45" t="s">
        <v>185</v>
      </c>
      <c r="I61" s="17">
        <v>51546000</v>
      </c>
      <c r="J61" s="19">
        <v>0</v>
      </c>
      <c r="K61" s="19">
        <v>0</v>
      </c>
      <c r="L61" s="19">
        <v>0</v>
      </c>
      <c r="M61" s="19">
        <v>0</v>
      </c>
      <c r="N61" s="19">
        <v>0</v>
      </c>
      <c r="O61" s="19">
        <f t="shared" si="27"/>
        <v>51546000</v>
      </c>
      <c r="P61" s="19">
        <v>51546000</v>
      </c>
      <c r="Q61" s="58">
        <f t="shared" si="28"/>
        <v>1</v>
      </c>
      <c r="R61" s="19">
        <v>51546000</v>
      </c>
      <c r="S61" s="58">
        <f t="shared" si="29"/>
        <v>1</v>
      </c>
      <c r="T61" s="107"/>
      <c r="U61" s="107"/>
      <c r="V61" s="115"/>
      <c r="W61" s="207"/>
      <c r="X61" s="60" t="s">
        <v>259</v>
      </c>
    </row>
    <row r="62" spans="2:24" ht="34.5" customHeight="1" x14ac:dyDescent="0.2">
      <c r="B62" s="102"/>
      <c r="C62" s="34" t="s">
        <v>186</v>
      </c>
      <c r="D62" s="34">
        <v>120</v>
      </c>
      <c r="E62" s="26" t="s">
        <v>187</v>
      </c>
      <c r="F62" s="26" t="s">
        <v>175</v>
      </c>
      <c r="G62" s="34" t="s">
        <v>188</v>
      </c>
      <c r="H62" s="45" t="s">
        <v>189</v>
      </c>
      <c r="I62" s="17">
        <v>351546000</v>
      </c>
      <c r="J62" s="19">
        <v>0</v>
      </c>
      <c r="K62" s="19">
        <v>0</v>
      </c>
      <c r="L62" s="19">
        <v>0</v>
      </c>
      <c r="M62" s="19">
        <v>0</v>
      </c>
      <c r="N62" s="19">
        <v>0</v>
      </c>
      <c r="O62" s="19">
        <f t="shared" si="27"/>
        <v>351546000</v>
      </c>
      <c r="P62" s="19">
        <v>298046000</v>
      </c>
      <c r="Q62" s="58">
        <f t="shared" si="28"/>
        <v>0.84781507967662839</v>
      </c>
      <c r="R62" s="19">
        <v>60755161</v>
      </c>
      <c r="S62" s="58">
        <f t="shared" si="29"/>
        <v>0.17282279132745074</v>
      </c>
      <c r="T62" s="107"/>
      <c r="U62" s="107"/>
      <c r="V62" s="115"/>
      <c r="W62" s="210"/>
      <c r="X62" s="60" t="s">
        <v>259</v>
      </c>
    </row>
    <row r="63" spans="2:24" ht="34.5" customHeight="1" x14ac:dyDescent="0.2">
      <c r="B63" s="20"/>
      <c r="C63" s="21"/>
      <c r="D63" s="21"/>
      <c r="E63" s="21"/>
      <c r="F63" s="21"/>
      <c r="G63" s="22"/>
      <c r="H63" s="22"/>
      <c r="I63" s="23">
        <f>SUM(I59:I62)</f>
        <v>4000000000</v>
      </c>
      <c r="J63" s="24">
        <f t="shared" ref="J63:N63" si="30">SUM(J59:J61)</f>
        <v>0</v>
      </c>
      <c r="K63" s="24">
        <f t="shared" si="30"/>
        <v>0</v>
      </c>
      <c r="L63" s="24">
        <f t="shared" si="30"/>
        <v>0</v>
      </c>
      <c r="M63" s="24">
        <f t="shared" si="30"/>
        <v>0</v>
      </c>
      <c r="N63" s="24">
        <f t="shared" si="30"/>
        <v>0</v>
      </c>
      <c r="O63" s="23">
        <f>SUM(O59:O62)</f>
        <v>4000000000</v>
      </c>
      <c r="P63" s="23">
        <f>SUM(P59:P62)</f>
        <v>3946500000</v>
      </c>
      <c r="Q63" s="57">
        <f>+P63/O63</f>
        <v>0.98662499999999997</v>
      </c>
      <c r="R63" s="23">
        <f t="shared" ref="R63" si="31">SUM(R59:R62)</f>
        <v>728159161</v>
      </c>
      <c r="S63" s="57">
        <f>+R63/O63</f>
        <v>0.18203979025</v>
      </c>
      <c r="T63" s="23"/>
      <c r="U63" s="23"/>
      <c r="V63" s="23"/>
      <c r="W63" s="169"/>
      <c r="X63" s="61"/>
    </row>
    <row r="64" spans="2:24" ht="34.5" customHeight="1" x14ac:dyDescent="0.2">
      <c r="B64" s="102" t="s">
        <v>190</v>
      </c>
      <c r="C64" s="89" t="s">
        <v>191</v>
      </c>
      <c r="D64" s="89">
        <v>2642</v>
      </c>
      <c r="E64" s="110" t="s">
        <v>192</v>
      </c>
      <c r="F64" s="112" t="s">
        <v>175</v>
      </c>
      <c r="G64" s="46" t="s">
        <v>193</v>
      </c>
      <c r="H64" s="47" t="s">
        <v>194</v>
      </c>
      <c r="I64" s="17">
        <v>42000000</v>
      </c>
      <c r="J64" s="19">
        <v>0</v>
      </c>
      <c r="K64" s="19">
        <v>0</v>
      </c>
      <c r="L64" s="19">
        <v>0</v>
      </c>
      <c r="M64" s="19">
        <v>0</v>
      </c>
      <c r="N64" s="19">
        <v>0</v>
      </c>
      <c r="O64" s="19">
        <f>+I64+J64+K64-L64-M64+N64</f>
        <v>42000000</v>
      </c>
      <c r="P64" s="19">
        <v>0</v>
      </c>
      <c r="Q64" s="58">
        <f>+P64/O64</f>
        <v>0</v>
      </c>
      <c r="R64" s="19">
        <v>0</v>
      </c>
      <c r="S64" s="58">
        <f>+R64/O64</f>
        <v>0</v>
      </c>
      <c r="T64" s="105" t="s">
        <v>249</v>
      </c>
      <c r="U64" s="105" t="s">
        <v>250</v>
      </c>
      <c r="V64" s="114" t="s">
        <v>245</v>
      </c>
      <c r="W64" s="176" t="s">
        <v>275</v>
      </c>
      <c r="X64" s="60" t="s">
        <v>259</v>
      </c>
    </row>
    <row r="65" spans="2:24" ht="34.5" customHeight="1" x14ac:dyDescent="0.2">
      <c r="B65" s="102"/>
      <c r="C65" s="90"/>
      <c r="D65" s="90"/>
      <c r="E65" s="111"/>
      <c r="F65" s="113"/>
      <c r="G65" s="46" t="s">
        <v>195</v>
      </c>
      <c r="H65" s="47" t="s">
        <v>196</v>
      </c>
      <c r="I65" s="17">
        <v>1046000000</v>
      </c>
      <c r="J65" s="19">
        <v>0</v>
      </c>
      <c r="K65" s="19">
        <v>0</v>
      </c>
      <c r="L65" s="19">
        <v>0</v>
      </c>
      <c r="M65" s="19">
        <v>0</v>
      </c>
      <c r="N65" s="19">
        <v>0</v>
      </c>
      <c r="O65" s="19">
        <f t="shared" ref="O65:O67" si="32">+I65+J65+K65-L65-M65+N65</f>
        <v>1046000000</v>
      </c>
      <c r="P65" s="19">
        <v>1046000000</v>
      </c>
      <c r="Q65" s="58">
        <f t="shared" ref="Q65:Q67" si="33">+P65/O65</f>
        <v>1</v>
      </c>
      <c r="R65" s="19">
        <v>0</v>
      </c>
      <c r="S65" s="58">
        <f t="shared" ref="S65:S67" si="34">+R65/O65</f>
        <v>0</v>
      </c>
      <c r="T65" s="105"/>
      <c r="U65" s="105"/>
      <c r="V65" s="115"/>
      <c r="W65" s="207"/>
      <c r="X65" s="60" t="s">
        <v>259</v>
      </c>
    </row>
    <row r="66" spans="2:24" ht="34.5" customHeight="1" x14ac:dyDescent="0.2">
      <c r="B66" s="102"/>
      <c r="C66" s="94"/>
      <c r="D66" s="94"/>
      <c r="E66" s="47" t="s">
        <v>197</v>
      </c>
      <c r="F66" s="26" t="s">
        <v>175</v>
      </c>
      <c r="G66" s="46" t="s">
        <v>198</v>
      </c>
      <c r="H66" s="32" t="s">
        <v>199</v>
      </c>
      <c r="I66" s="17">
        <v>1597000000</v>
      </c>
      <c r="J66" s="19">
        <v>0</v>
      </c>
      <c r="K66" s="19">
        <v>0</v>
      </c>
      <c r="L66" s="19">
        <v>0</v>
      </c>
      <c r="M66" s="19">
        <v>0</v>
      </c>
      <c r="N66" s="19">
        <v>0</v>
      </c>
      <c r="O66" s="19">
        <f t="shared" si="32"/>
        <v>1597000000</v>
      </c>
      <c r="P66" s="19">
        <v>1597000000</v>
      </c>
      <c r="Q66" s="58">
        <f t="shared" si="33"/>
        <v>1</v>
      </c>
      <c r="R66" s="19">
        <v>0</v>
      </c>
      <c r="S66" s="58">
        <f t="shared" si="34"/>
        <v>0</v>
      </c>
      <c r="T66" s="105"/>
      <c r="U66" s="105"/>
      <c r="V66" s="115"/>
      <c r="W66" s="207"/>
      <c r="X66" s="60" t="s">
        <v>259</v>
      </c>
    </row>
    <row r="67" spans="2:24" ht="34.5" customHeight="1" x14ac:dyDescent="0.2">
      <c r="B67" s="102"/>
      <c r="C67" s="15" t="s">
        <v>200</v>
      </c>
      <c r="D67" s="15">
        <v>340</v>
      </c>
      <c r="E67" s="47" t="s">
        <v>201</v>
      </c>
      <c r="F67" s="26" t="s">
        <v>175</v>
      </c>
      <c r="G67" s="46" t="s">
        <v>202</v>
      </c>
      <c r="H67" s="47" t="s">
        <v>203</v>
      </c>
      <c r="I67" s="17">
        <v>2315000000</v>
      </c>
      <c r="J67" s="19">
        <v>0</v>
      </c>
      <c r="K67" s="19">
        <v>0</v>
      </c>
      <c r="L67" s="19">
        <v>0</v>
      </c>
      <c r="M67" s="19">
        <v>0</v>
      </c>
      <c r="N67" s="19">
        <v>0</v>
      </c>
      <c r="O67" s="19">
        <f t="shared" si="32"/>
        <v>2315000000</v>
      </c>
      <c r="P67" s="19">
        <v>1796100000</v>
      </c>
      <c r="Q67" s="58">
        <f t="shared" si="33"/>
        <v>0.77585313174946002</v>
      </c>
      <c r="R67" s="19">
        <v>935766667</v>
      </c>
      <c r="S67" s="58">
        <f t="shared" si="34"/>
        <v>0.40421886263498918</v>
      </c>
      <c r="T67" s="105"/>
      <c r="U67" s="105"/>
      <c r="V67" s="115"/>
      <c r="W67" s="210"/>
      <c r="X67" s="60" t="s">
        <v>259</v>
      </c>
    </row>
    <row r="68" spans="2:24" ht="34.5" customHeight="1" x14ac:dyDescent="0.2">
      <c r="B68" s="20"/>
      <c r="C68" s="21"/>
      <c r="D68" s="21"/>
      <c r="E68" s="21"/>
      <c r="F68" s="21"/>
      <c r="G68" s="22"/>
      <c r="H68" s="22"/>
      <c r="I68" s="23">
        <f>SUM(I64:I67)</f>
        <v>5000000000</v>
      </c>
      <c r="J68" s="24">
        <f t="shared" ref="J68:M68" si="35">SUM(J64:J67)</f>
        <v>0</v>
      </c>
      <c r="K68" s="24">
        <f t="shared" si="35"/>
        <v>0</v>
      </c>
      <c r="L68" s="24">
        <f t="shared" si="35"/>
        <v>0</v>
      </c>
      <c r="M68" s="24">
        <f t="shared" si="35"/>
        <v>0</v>
      </c>
      <c r="N68" s="24">
        <f>SUM(N64:N67)</f>
        <v>0</v>
      </c>
      <c r="O68" s="23">
        <f>SUM(O64:O67)</f>
        <v>5000000000</v>
      </c>
      <c r="P68" s="23">
        <f t="shared" ref="P68:R68" si="36">SUM(P64:P67)</f>
        <v>4439100000</v>
      </c>
      <c r="Q68" s="57">
        <f>+P68/O68</f>
        <v>0.88782000000000005</v>
      </c>
      <c r="R68" s="23">
        <f t="shared" si="36"/>
        <v>935766667</v>
      </c>
      <c r="S68" s="57">
        <f>+R68/O68</f>
        <v>0.18715333340000001</v>
      </c>
      <c r="T68" s="23"/>
      <c r="U68" s="23"/>
      <c r="V68" s="23"/>
      <c r="W68" s="169"/>
      <c r="X68" s="61"/>
    </row>
    <row r="69" spans="2:24" ht="34.5" customHeight="1" x14ac:dyDescent="0.2">
      <c r="B69" s="102" t="s">
        <v>204</v>
      </c>
      <c r="C69" s="16" t="s">
        <v>205</v>
      </c>
      <c r="D69" s="15">
        <v>280</v>
      </c>
      <c r="E69" s="16" t="s">
        <v>206</v>
      </c>
      <c r="F69" s="26" t="s">
        <v>175</v>
      </c>
      <c r="G69" s="15" t="s">
        <v>207</v>
      </c>
      <c r="H69" s="18" t="s">
        <v>208</v>
      </c>
      <c r="I69" s="17">
        <v>1500000000</v>
      </c>
      <c r="J69" s="19">
        <v>0</v>
      </c>
      <c r="K69" s="19">
        <v>0</v>
      </c>
      <c r="L69" s="19">
        <v>0</v>
      </c>
      <c r="M69" s="19">
        <v>0</v>
      </c>
      <c r="N69" s="19"/>
      <c r="O69" s="19">
        <f>+I69+J69+K69-L69-M69+N69</f>
        <v>1500000000</v>
      </c>
      <c r="P69" s="19">
        <v>1500000000</v>
      </c>
      <c r="Q69" s="58">
        <f>+P69/O69</f>
        <v>1</v>
      </c>
      <c r="R69" s="19">
        <v>1430354151</v>
      </c>
      <c r="S69" s="58">
        <f>+R69/O69</f>
        <v>0.95356943400000005</v>
      </c>
      <c r="T69" s="107" t="s">
        <v>251</v>
      </c>
      <c r="U69" s="107" t="s">
        <v>252</v>
      </c>
      <c r="V69" s="114" t="s">
        <v>253</v>
      </c>
      <c r="W69" s="176" t="s">
        <v>276</v>
      </c>
      <c r="X69" s="60" t="s">
        <v>259</v>
      </c>
    </row>
    <row r="70" spans="2:24" ht="34.5" customHeight="1" x14ac:dyDescent="0.2">
      <c r="B70" s="102"/>
      <c r="C70" s="16" t="s">
        <v>209</v>
      </c>
      <c r="D70" s="15">
        <v>37</v>
      </c>
      <c r="E70" s="16" t="s">
        <v>210</v>
      </c>
      <c r="F70" s="26" t="s">
        <v>175</v>
      </c>
      <c r="G70" s="15" t="s">
        <v>207</v>
      </c>
      <c r="H70" s="18" t="s">
        <v>208</v>
      </c>
      <c r="I70" s="17">
        <v>17500000000</v>
      </c>
      <c r="J70" s="19">
        <v>0</v>
      </c>
      <c r="K70" s="19">
        <v>0</v>
      </c>
      <c r="L70" s="19">
        <v>0</v>
      </c>
      <c r="M70" s="19">
        <v>0</v>
      </c>
      <c r="N70" s="19">
        <v>750000000</v>
      </c>
      <c r="O70" s="19">
        <v>18250000000</v>
      </c>
      <c r="P70" s="19">
        <v>14765571832</v>
      </c>
      <c r="Q70" s="58">
        <f t="shared" ref="Q70:Q72" si="37">+P70/O70</f>
        <v>0.80907242915068489</v>
      </c>
      <c r="R70" s="19">
        <v>7879435943</v>
      </c>
      <c r="S70" s="58">
        <f t="shared" ref="S70:S72" si="38">+R70/O70</f>
        <v>0.43174991468493151</v>
      </c>
      <c r="T70" s="107"/>
      <c r="U70" s="107"/>
      <c r="V70" s="115"/>
      <c r="W70" s="207"/>
      <c r="X70" s="60" t="s">
        <v>259</v>
      </c>
    </row>
    <row r="71" spans="2:24" ht="34.5" customHeight="1" x14ac:dyDescent="0.2">
      <c r="B71" s="102"/>
      <c r="C71" s="16" t="s">
        <v>211</v>
      </c>
      <c r="D71" s="15">
        <v>2500</v>
      </c>
      <c r="E71" s="16" t="s">
        <v>212</v>
      </c>
      <c r="F71" s="26" t="s">
        <v>175</v>
      </c>
      <c r="G71" s="15" t="s">
        <v>213</v>
      </c>
      <c r="H71" s="18" t="s">
        <v>214</v>
      </c>
      <c r="I71" s="17">
        <v>1000000000</v>
      </c>
      <c r="J71" s="19">
        <v>0</v>
      </c>
      <c r="K71" s="19">
        <v>0</v>
      </c>
      <c r="L71" s="19">
        <v>0</v>
      </c>
      <c r="M71" s="19">
        <v>0</v>
      </c>
      <c r="N71" s="19"/>
      <c r="O71" s="19">
        <f t="shared" ref="O70:O72" si="39">+I71+J71+K71-L71-M71+N71</f>
        <v>1000000000</v>
      </c>
      <c r="P71" s="19">
        <v>1000000000</v>
      </c>
      <c r="Q71" s="58">
        <f t="shared" si="37"/>
        <v>1</v>
      </c>
      <c r="R71" s="19">
        <v>0</v>
      </c>
      <c r="S71" s="58">
        <f t="shared" si="38"/>
        <v>0</v>
      </c>
      <c r="T71" s="107"/>
      <c r="U71" s="107"/>
      <c r="V71" s="115"/>
      <c r="W71" s="207"/>
      <c r="X71" s="60" t="s">
        <v>259</v>
      </c>
    </row>
    <row r="72" spans="2:24" ht="34.5" customHeight="1" x14ac:dyDescent="0.2">
      <c r="B72" s="102"/>
      <c r="C72" s="40" t="s">
        <v>215</v>
      </c>
      <c r="D72" s="15">
        <v>2</v>
      </c>
      <c r="E72" s="16" t="s">
        <v>216</v>
      </c>
      <c r="F72" s="26" t="s">
        <v>175</v>
      </c>
      <c r="G72" s="15" t="s">
        <v>217</v>
      </c>
      <c r="H72" s="18" t="s">
        <v>218</v>
      </c>
      <c r="I72" s="17">
        <v>1500000000</v>
      </c>
      <c r="J72" s="19">
        <v>0</v>
      </c>
      <c r="K72" s="19">
        <v>0</v>
      </c>
      <c r="L72" s="19">
        <v>0</v>
      </c>
      <c r="M72" s="19">
        <v>0</v>
      </c>
      <c r="N72" s="19">
        <v>750000000</v>
      </c>
      <c r="O72" s="19">
        <f t="shared" si="39"/>
        <v>2250000000</v>
      </c>
      <c r="P72" s="19">
        <v>0</v>
      </c>
      <c r="Q72" s="58">
        <f t="shared" si="37"/>
        <v>0</v>
      </c>
      <c r="R72" s="19">
        <v>0</v>
      </c>
      <c r="S72" s="58">
        <f t="shared" si="38"/>
        <v>0</v>
      </c>
      <c r="T72" s="107"/>
      <c r="U72" s="107"/>
      <c r="V72" s="115"/>
      <c r="W72" s="210"/>
      <c r="X72" s="60" t="s">
        <v>259</v>
      </c>
    </row>
    <row r="73" spans="2:24" ht="34.5" customHeight="1" x14ac:dyDescent="0.2">
      <c r="B73" s="20"/>
      <c r="C73" s="21"/>
      <c r="D73" s="21"/>
      <c r="E73" s="21"/>
      <c r="F73" s="21"/>
      <c r="G73" s="22"/>
      <c r="H73" s="22"/>
      <c r="I73" s="23">
        <f t="shared" ref="I73:R73" si="40">SUM(I69:I72)</f>
        <v>21500000000</v>
      </c>
      <c r="J73" s="23">
        <f t="shared" si="40"/>
        <v>0</v>
      </c>
      <c r="K73" s="24">
        <f t="shared" si="40"/>
        <v>0</v>
      </c>
      <c r="L73" s="24">
        <f t="shared" si="40"/>
        <v>0</v>
      </c>
      <c r="M73" s="24">
        <f t="shared" si="40"/>
        <v>0</v>
      </c>
      <c r="N73" s="24">
        <f t="shared" si="40"/>
        <v>1500000000</v>
      </c>
      <c r="O73" s="23">
        <f t="shared" si="40"/>
        <v>23000000000</v>
      </c>
      <c r="P73" s="23">
        <f>SUM(P69:P72)</f>
        <v>17265571832</v>
      </c>
      <c r="Q73" s="57">
        <f>+P73/O73</f>
        <v>0.75067703617391301</v>
      </c>
      <c r="R73" s="23">
        <f t="shared" si="40"/>
        <v>9309790094</v>
      </c>
      <c r="S73" s="57">
        <f>+R73/O73</f>
        <v>0.40477348234782606</v>
      </c>
      <c r="T73" s="23"/>
      <c r="U73" s="23"/>
      <c r="V73" s="23"/>
      <c r="W73" s="169"/>
      <c r="X73" s="61"/>
    </row>
    <row r="74" spans="2:24" ht="34.5" customHeight="1" x14ac:dyDescent="0.2">
      <c r="B74" s="102" t="s">
        <v>219</v>
      </c>
      <c r="C74" s="81" t="s">
        <v>220</v>
      </c>
      <c r="D74" s="108">
        <v>1</v>
      </c>
      <c r="E74" s="89" t="s">
        <v>221</v>
      </c>
      <c r="F74" s="26" t="s">
        <v>175</v>
      </c>
      <c r="G74" s="15" t="s">
        <v>222</v>
      </c>
      <c r="H74" s="48" t="s">
        <v>223</v>
      </c>
      <c r="I74" s="17">
        <v>550000000</v>
      </c>
      <c r="J74" s="19">
        <v>0</v>
      </c>
      <c r="K74" s="19">
        <v>0</v>
      </c>
      <c r="L74" s="19">
        <v>0</v>
      </c>
      <c r="M74" s="19">
        <v>0</v>
      </c>
      <c r="N74" s="19">
        <v>0</v>
      </c>
      <c r="O74" s="19"/>
      <c r="P74" s="19">
        <v>0</v>
      </c>
      <c r="Q74" s="58" t="e">
        <f>+P74/O74</f>
        <v>#DIV/0!</v>
      </c>
      <c r="R74" s="19">
        <v>0</v>
      </c>
      <c r="S74" s="58" t="e">
        <f>+R74/O74</f>
        <v>#DIV/0!</v>
      </c>
      <c r="T74" s="107" t="s">
        <v>254</v>
      </c>
      <c r="U74" s="105" t="s">
        <v>255</v>
      </c>
      <c r="V74" s="114" t="s">
        <v>256</v>
      </c>
      <c r="W74" s="176" t="s">
        <v>277</v>
      </c>
      <c r="X74" s="60" t="s">
        <v>259</v>
      </c>
    </row>
    <row r="75" spans="2:24" ht="34.5" customHeight="1" x14ac:dyDescent="0.2">
      <c r="B75" s="102"/>
      <c r="C75" s="81"/>
      <c r="D75" s="109"/>
      <c r="E75" s="94"/>
      <c r="F75" s="26" t="s">
        <v>175</v>
      </c>
      <c r="G75" s="15" t="s">
        <v>224</v>
      </c>
      <c r="H75" s="18" t="s">
        <v>225</v>
      </c>
      <c r="I75" s="17">
        <v>8539029108</v>
      </c>
      <c r="J75" s="19">
        <v>0</v>
      </c>
      <c r="K75" s="19">
        <v>0</v>
      </c>
      <c r="L75" s="19">
        <v>0</v>
      </c>
      <c r="M75" s="19">
        <v>0</v>
      </c>
      <c r="N75" s="19">
        <v>0</v>
      </c>
      <c r="O75" s="19">
        <v>9500000000</v>
      </c>
      <c r="P75" s="19">
        <v>2863576934</v>
      </c>
      <c r="Q75" s="58">
        <f t="shared" ref="Q75:Q78" si="41">+P75/O75</f>
        <v>0.30142915094736844</v>
      </c>
      <c r="R75" s="19">
        <v>1463183025</v>
      </c>
      <c r="S75" s="58">
        <f t="shared" ref="S75:S76" si="42">+R75/O75</f>
        <v>0.1540192657894737</v>
      </c>
      <c r="T75" s="107"/>
      <c r="U75" s="105"/>
      <c r="V75" s="115"/>
      <c r="W75" s="207"/>
      <c r="X75" s="60" t="s">
        <v>259</v>
      </c>
    </row>
    <row r="76" spans="2:24" ht="45.75" customHeight="1" x14ac:dyDescent="0.2">
      <c r="B76" s="102"/>
      <c r="C76" s="81"/>
      <c r="D76" s="109"/>
      <c r="E76" s="16" t="s">
        <v>226</v>
      </c>
      <c r="F76" s="26" t="s">
        <v>175</v>
      </c>
      <c r="G76" s="15" t="s">
        <v>227</v>
      </c>
      <c r="H76" s="18" t="s">
        <v>228</v>
      </c>
      <c r="I76" s="17">
        <v>410970892</v>
      </c>
      <c r="J76" s="19">
        <v>0</v>
      </c>
      <c r="K76" s="19">
        <v>0</v>
      </c>
      <c r="L76" s="19">
        <v>0</v>
      </c>
      <c r="M76" s="19">
        <v>0</v>
      </c>
      <c r="N76" s="19">
        <v>0</v>
      </c>
      <c r="O76" s="19"/>
      <c r="P76" s="19">
        <v>0</v>
      </c>
      <c r="Q76" s="58" t="e">
        <f t="shared" si="41"/>
        <v>#DIV/0!</v>
      </c>
      <c r="R76" s="19">
        <v>0</v>
      </c>
      <c r="S76" s="58" t="e">
        <f t="shared" si="42"/>
        <v>#DIV/0!</v>
      </c>
      <c r="T76" s="107"/>
      <c r="U76" s="105"/>
      <c r="V76" s="115"/>
      <c r="W76" s="210"/>
      <c r="X76" s="60" t="s">
        <v>259</v>
      </c>
    </row>
    <row r="77" spans="2:24" ht="18" x14ac:dyDescent="0.2">
      <c r="B77" s="49"/>
      <c r="C77" s="21"/>
      <c r="D77" s="21"/>
      <c r="E77" s="21"/>
      <c r="F77" s="21"/>
      <c r="G77" s="22"/>
      <c r="H77" s="22"/>
      <c r="I77" s="23">
        <f t="shared" ref="I77:N77" si="43">SUM(I74:I76)</f>
        <v>9500000000</v>
      </c>
      <c r="J77" s="24">
        <f t="shared" si="43"/>
        <v>0</v>
      </c>
      <c r="K77" s="24">
        <f t="shared" si="43"/>
        <v>0</v>
      </c>
      <c r="L77" s="24">
        <f t="shared" si="43"/>
        <v>0</v>
      </c>
      <c r="M77" s="24">
        <f t="shared" si="43"/>
        <v>0</v>
      </c>
      <c r="N77" s="24">
        <f t="shared" si="43"/>
        <v>0</v>
      </c>
      <c r="O77" s="23">
        <f>SUM(O74:O76)</f>
        <v>9500000000</v>
      </c>
      <c r="P77" s="23">
        <f>SUM(P74:P76)</f>
        <v>2863576934</v>
      </c>
      <c r="Q77" s="59">
        <f t="shared" si="41"/>
        <v>0.30142915094736844</v>
      </c>
      <c r="R77" s="23">
        <f>R75</f>
        <v>1463183025</v>
      </c>
      <c r="S77" s="57">
        <f>+R77/O77</f>
        <v>0.1540192657894737</v>
      </c>
      <c r="T77" s="52"/>
      <c r="U77" s="52"/>
      <c r="V77" s="53"/>
      <c r="W77" s="221"/>
      <c r="X77" s="63"/>
    </row>
    <row r="78" spans="2:24" x14ac:dyDescent="0.2">
      <c r="B78" s="49"/>
      <c r="C78" s="21"/>
      <c r="D78" s="21"/>
      <c r="E78" s="21"/>
      <c r="F78" s="21"/>
      <c r="G78" s="22"/>
      <c r="H78" s="22"/>
      <c r="I78" s="23">
        <f>+I8+I22+I27+I33+I40+I44+I53+I58+I63+I68+I73+I77</f>
        <v>310273376689</v>
      </c>
      <c r="J78" s="23">
        <f t="shared" ref="J78:N78" si="44">+J8+J22+J27+J33+J40+J44+J53+J58+J63+J68+J73+J77</f>
        <v>62337913256</v>
      </c>
      <c r="K78" s="23">
        <f t="shared" si="44"/>
        <v>3640000000</v>
      </c>
      <c r="L78" s="23">
        <f t="shared" si="44"/>
        <v>3640000000</v>
      </c>
      <c r="M78" s="23">
        <f t="shared" si="44"/>
        <v>0</v>
      </c>
      <c r="N78" s="23">
        <f t="shared" si="44"/>
        <v>74500000000</v>
      </c>
      <c r="O78" s="23">
        <f>+O8+O22+O27+O33+O40+O44+O53+O58+O63+O68+O73+O77</f>
        <v>457611289945</v>
      </c>
      <c r="P78" s="23">
        <f>+P8+P22+P27+P33+P40+P44+P53+P58+P63+P68+P73+P77</f>
        <v>443011872619</v>
      </c>
      <c r="Q78" s="59">
        <f t="shared" si="41"/>
        <v>0.96809646604707966</v>
      </c>
      <c r="R78" s="23">
        <f t="shared" ref="R78" si="45">+R8+R22+R27+R33+R40+R44+R53+R58+R63+R68+R73+R77</f>
        <v>210738150918</v>
      </c>
      <c r="S78" s="64">
        <f>+R78/O78</f>
        <v>0.46051781402361924</v>
      </c>
      <c r="T78" s="23"/>
      <c r="U78" s="23"/>
      <c r="V78" s="23"/>
      <c r="W78" s="169"/>
      <c r="X78" s="61"/>
    </row>
    <row r="79" spans="2:24" x14ac:dyDescent="0.2">
      <c r="T79" s="54"/>
      <c r="U79" s="54"/>
      <c r="V79" s="54"/>
    </row>
    <row r="80" spans="2:24" x14ac:dyDescent="0.2">
      <c r="P80" s="55"/>
      <c r="R80" s="55"/>
    </row>
    <row r="81" spans="2:18" ht="42" customHeight="1" x14ac:dyDescent="0.2">
      <c r="B81" s="123" t="s">
        <v>25</v>
      </c>
      <c r="C81" s="123"/>
      <c r="D81" s="123"/>
      <c r="E81" s="123"/>
      <c r="F81" s="123"/>
      <c r="G81" s="123"/>
      <c r="H81" s="123"/>
      <c r="I81" s="123"/>
      <c r="J81" s="123"/>
      <c r="K81" s="123"/>
      <c r="L81" s="123"/>
      <c r="M81" s="12"/>
      <c r="N81" s="12"/>
    </row>
    <row r="83" spans="2:18" x14ac:dyDescent="0.2">
      <c r="P83" s="56"/>
      <c r="R83" s="56"/>
    </row>
    <row r="150" spans="20:22" x14ac:dyDescent="0.2">
      <c r="T150" s="23">
        <f t="shared" ref="T150:V150" si="46">+T80+T94+T99+T105+T112+T116+T125+T130+T135+T140+T145+T149</f>
        <v>0</v>
      </c>
      <c r="U150" s="23">
        <f t="shared" si="46"/>
        <v>0</v>
      </c>
      <c r="V150" s="23">
        <f t="shared" si="46"/>
        <v>0</v>
      </c>
    </row>
  </sheetData>
  <mergeCells count="178">
    <mergeCell ref="X4:X6"/>
    <mergeCell ref="F1:W3"/>
    <mergeCell ref="P45:P46"/>
    <mergeCell ref="P48:P49"/>
    <mergeCell ref="P51:P52"/>
    <mergeCell ref="Q45:Q46"/>
    <mergeCell ref="R45:R46"/>
    <mergeCell ref="S45:S46"/>
    <mergeCell ref="S48:S49"/>
    <mergeCell ref="R48:R49"/>
    <mergeCell ref="Q48:Q49"/>
    <mergeCell ref="Q51:Q52"/>
    <mergeCell ref="R51:R52"/>
    <mergeCell ref="S51:S52"/>
    <mergeCell ref="L28:L29"/>
    <mergeCell ref="M28:M29"/>
    <mergeCell ref="N28:N29"/>
    <mergeCell ref="O28:O29"/>
    <mergeCell ref="L30:L31"/>
    <mergeCell ref="M30:M31"/>
    <mergeCell ref="N30:N31"/>
    <mergeCell ref="O30:O31"/>
    <mergeCell ref="M45:M46"/>
    <mergeCell ref="N45:N46"/>
    <mergeCell ref="B81:L81"/>
    <mergeCell ref="G4:G6"/>
    <mergeCell ref="H4:H6"/>
    <mergeCell ref="I4:O4"/>
    <mergeCell ref="P4:S4"/>
    <mergeCell ref="K5:L5"/>
    <mergeCell ref="O5:O6"/>
    <mergeCell ref="P5:P6"/>
    <mergeCell ref="Q5:Q6"/>
    <mergeCell ref="R5:R6"/>
    <mergeCell ref="B4:B6"/>
    <mergeCell ref="C4:C6"/>
    <mergeCell ref="D4:D6"/>
    <mergeCell ref="E4:E6"/>
    <mergeCell ref="N5:N6"/>
    <mergeCell ref="B9:B21"/>
    <mergeCell ref="P28:P29"/>
    <mergeCell ref="P30:P31"/>
    <mergeCell ref="Q28:Q29"/>
    <mergeCell ref="Q30:Q31"/>
    <mergeCell ref="R28:R29"/>
    <mergeCell ref="S28:S29"/>
    <mergeCell ref="R30:R31"/>
    <mergeCell ref="S30:S31"/>
    <mergeCell ref="B1:E3"/>
    <mergeCell ref="F4:F6"/>
    <mergeCell ref="S5:S6"/>
    <mergeCell ref="I5:I6"/>
    <mergeCell ref="J5:J6"/>
    <mergeCell ref="M5:M6"/>
    <mergeCell ref="W4:W6"/>
    <mergeCell ref="T4:V4"/>
    <mergeCell ref="T5:T6"/>
    <mergeCell ref="U5:U6"/>
    <mergeCell ref="V5:V6"/>
    <mergeCell ref="C10:C14"/>
    <mergeCell ref="D10:D14"/>
    <mergeCell ref="G10:G14"/>
    <mergeCell ref="H10:H14"/>
    <mergeCell ref="C16:C21"/>
    <mergeCell ref="D16:D19"/>
    <mergeCell ref="G16:G18"/>
    <mergeCell ref="H16:H19"/>
    <mergeCell ref="D20:D21"/>
    <mergeCell ref="G20:G21"/>
    <mergeCell ref="H20:H21"/>
    <mergeCell ref="B28:B32"/>
    <mergeCell ref="D28:D29"/>
    <mergeCell ref="I28:I29"/>
    <mergeCell ref="J28:J29"/>
    <mergeCell ref="K28:K29"/>
    <mergeCell ref="B23:B26"/>
    <mergeCell ref="C25:C26"/>
    <mergeCell ref="D25:D26"/>
    <mergeCell ref="G25:G26"/>
    <mergeCell ref="H25:H26"/>
    <mergeCell ref="D30:D31"/>
    <mergeCell ref="I30:I31"/>
    <mergeCell ref="J30:J31"/>
    <mergeCell ref="K30:K31"/>
    <mergeCell ref="B41:B43"/>
    <mergeCell ref="B45:B52"/>
    <mergeCell ref="C45:C46"/>
    <mergeCell ref="D45:D47"/>
    <mergeCell ref="G45:G46"/>
    <mergeCell ref="C51:C52"/>
    <mergeCell ref="D51:D52"/>
    <mergeCell ref="G51:G52"/>
    <mergeCell ref="B34:B39"/>
    <mergeCell ref="C34:C37"/>
    <mergeCell ref="D34:D37"/>
    <mergeCell ref="C38:C39"/>
    <mergeCell ref="D38:D39"/>
    <mergeCell ref="O45:O46"/>
    <mergeCell ref="C48:C49"/>
    <mergeCell ref="D48:D49"/>
    <mergeCell ref="G48:G49"/>
    <mergeCell ref="H48:H49"/>
    <mergeCell ref="I48:I49"/>
    <mergeCell ref="J48:J49"/>
    <mergeCell ref="K48:K49"/>
    <mergeCell ref="L48:L49"/>
    <mergeCell ref="M48:M49"/>
    <mergeCell ref="N48:N49"/>
    <mergeCell ref="O48:O49"/>
    <mergeCell ref="H45:H46"/>
    <mergeCell ref="I45:I46"/>
    <mergeCell ref="J45:J46"/>
    <mergeCell ref="K45:K46"/>
    <mergeCell ref="L45:L46"/>
    <mergeCell ref="F64:F65"/>
    <mergeCell ref="M51:M52"/>
    <mergeCell ref="N51:N52"/>
    <mergeCell ref="O51:O52"/>
    <mergeCell ref="B54:B57"/>
    <mergeCell ref="B59:B62"/>
    <mergeCell ref="H51:H52"/>
    <mergeCell ref="I51:I52"/>
    <mergeCell ref="J51:J52"/>
    <mergeCell ref="K51:K52"/>
    <mergeCell ref="L51:L52"/>
    <mergeCell ref="B69:B72"/>
    <mergeCell ref="B74:B76"/>
    <mergeCell ref="C74:C76"/>
    <mergeCell ref="D74:D76"/>
    <mergeCell ref="E74:E75"/>
    <mergeCell ref="B64:B67"/>
    <mergeCell ref="C64:C66"/>
    <mergeCell ref="D64:D66"/>
    <mergeCell ref="E64:E65"/>
    <mergeCell ref="T28:T32"/>
    <mergeCell ref="U28:U32"/>
    <mergeCell ref="V28:V32"/>
    <mergeCell ref="T34:T39"/>
    <mergeCell ref="U34:U39"/>
    <mergeCell ref="V34:V39"/>
    <mergeCell ref="T9:T21"/>
    <mergeCell ref="U9:U21"/>
    <mergeCell ref="V9:V21"/>
    <mergeCell ref="T23:T26"/>
    <mergeCell ref="U23:U26"/>
    <mergeCell ref="V23:V26"/>
    <mergeCell ref="T54:T57"/>
    <mergeCell ref="U54:U57"/>
    <mergeCell ref="V54:V57"/>
    <mergeCell ref="T59:T62"/>
    <mergeCell ref="U59:U62"/>
    <mergeCell ref="V59:V62"/>
    <mergeCell ref="T41:T43"/>
    <mergeCell ref="U41:U43"/>
    <mergeCell ref="V41:V43"/>
    <mergeCell ref="T45:T52"/>
    <mergeCell ref="U45:U52"/>
    <mergeCell ref="V45:V52"/>
    <mergeCell ref="T74:T76"/>
    <mergeCell ref="U74:U76"/>
    <mergeCell ref="V74:V76"/>
    <mergeCell ref="T64:T67"/>
    <mergeCell ref="U64:U67"/>
    <mergeCell ref="V64:V67"/>
    <mergeCell ref="T69:T72"/>
    <mergeCell ref="U69:U72"/>
    <mergeCell ref="V69:V72"/>
    <mergeCell ref="W69:W72"/>
    <mergeCell ref="W74:W76"/>
    <mergeCell ref="W9:W21"/>
    <mergeCell ref="W23:W26"/>
    <mergeCell ref="W28:W32"/>
    <mergeCell ref="W34:W39"/>
    <mergeCell ref="W41:W43"/>
    <mergeCell ref="W45:W52"/>
    <mergeCell ref="W54:W57"/>
    <mergeCell ref="W59:W62"/>
    <mergeCell ref="W64:W67"/>
  </mergeCells>
  <dataValidations disablePrompts="1" count="4">
    <dataValidation type="list" showInputMessage="1" showErrorMessage="1" sqref="H58 H63 H53 H68 H44" xr:uid="{EE2EFBA1-3A11-431C-A506-9126281F2D97}">
      <formula1>#REF!</formula1>
    </dataValidation>
    <dataValidation showInputMessage="1" showErrorMessage="1" promptTitle="Elegir" sqref="G41:G43 G59:G62 G64:G67" xr:uid="{7C2E0FCC-3DE1-4162-BB68-E7F0B868C5B3}"/>
    <dataValidation type="list" showInputMessage="1" showErrorMessage="1" promptTitle="Elegir" sqref="G44 G53 G58 G63 G68" xr:uid="{F44050C5-BBE8-456B-A0BA-8B8BA75D517D}">
      <formula1>#REF!</formula1>
    </dataValidation>
    <dataValidation showInputMessage="1" showErrorMessage="1" sqref="H43 G59:H62 H64:H67 H20 H10 H15:H16 G23:H25" xr:uid="{9B652EF8-7FF8-4AB3-810D-22C7A16747D3}"/>
  </dataValidations>
  <printOptions horizontalCentered="1" verticalCentered="1"/>
  <pageMargins left="0.19685039370078741" right="0.19685039370078741" top="0.39370078740157483" bottom="0.39370078740157483" header="0.31496062992125984" footer="0.31496062992125984"/>
  <pageSetup scale="3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10"/>
  <sheetViews>
    <sheetView zoomScale="70" zoomScaleNormal="70" workbookViewId="0">
      <selection activeCell="N2" sqref="N2:O2"/>
    </sheetView>
  </sheetViews>
  <sheetFormatPr baseColWidth="10" defaultColWidth="11.5" defaultRowHeight="16" x14ac:dyDescent="0.2"/>
  <cols>
    <col min="1" max="2" width="20" style="1" customWidth="1"/>
    <col min="3" max="3" width="20.5" style="1" customWidth="1"/>
    <col min="4" max="4" width="21.33203125" style="1" customWidth="1"/>
    <col min="5" max="5" width="24.33203125" style="1" customWidth="1"/>
    <col min="6" max="6" width="15" style="1" customWidth="1"/>
    <col min="7" max="7" width="11.5" style="1"/>
    <col min="8" max="8" width="14" style="1" customWidth="1"/>
    <col min="9" max="9" width="20.6640625" style="1" customWidth="1"/>
    <col min="10" max="10" width="23.33203125" style="1" customWidth="1"/>
    <col min="11" max="11" width="16.1640625" style="1" customWidth="1"/>
    <col min="12" max="12" width="22.5" style="1" customWidth="1"/>
    <col min="13" max="13" width="11.5" style="1"/>
    <col min="14" max="14" width="19" style="1" customWidth="1"/>
    <col min="15" max="15" width="13.5" style="1" customWidth="1"/>
    <col min="16" max="16" width="7.6640625" style="1" customWidth="1"/>
    <col min="17" max="16384" width="11.5" style="1"/>
  </cols>
  <sheetData>
    <row r="1" spans="1:16" ht="25.5" customHeight="1" x14ac:dyDescent="0.2">
      <c r="A1" s="66"/>
      <c r="B1" s="66"/>
      <c r="C1" s="66"/>
      <c r="D1" s="66"/>
      <c r="E1" s="67" t="s">
        <v>19</v>
      </c>
      <c r="F1" s="67"/>
      <c r="G1" s="67"/>
      <c r="H1" s="67"/>
      <c r="I1" s="67"/>
      <c r="J1" s="67"/>
      <c r="K1" s="67"/>
      <c r="L1" s="67"/>
      <c r="M1" s="67"/>
      <c r="N1" s="66" t="s">
        <v>22</v>
      </c>
      <c r="O1" s="66"/>
    </row>
    <row r="2" spans="1:16" ht="25.5" customHeight="1" x14ac:dyDescent="0.2">
      <c r="A2" s="66"/>
      <c r="B2" s="66"/>
      <c r="C2" s="66"/>
      <c r="D2" s="66"/>
      <c r="E2" s="67"/>
      <c r="F2" s="67"/>
      <c r="G2" s="67"/>
      <c r="H2" s="67"/>
      <c r="I2" s="67"/>
      <c r="J2" s="67"/>
      <c r="K2" s="67"/>
      <c r="L2" s="67"/>
      <c r="M2" s="67"/>
      <c r="N2" s="66" t="s">
        <v>18</v>
      </c>
      <c r="O2" s="66"/>
      <c r="P2" s="2"/>
    </row>
    <row r="3" spans="1:16" ht="25.5" customHeight="1" x14ac:dyDescent="0.2">
      <c r="A3" s="66"/>
      <c r="B3" s="66"/>
      <c r="C3" s="66"/>
      <c r="D3" s="66"/>
      <c r="E3" s="67"/>
      <c r="F3" s="67"/>
      <c r="G3" s="67"/>
      <c r="H3" s="67"/>
      <c r="I3" s="67"/>
      <c r="J3" s="67"/>
      <c r="K3" s="67"/>
      <c r="L3" s="67"/>
      <c r="M3" s="67"/>
      <c r="N3" s="66" t="s">
        <v>21</v>
      </c>
      <c r="O3" s="66"/>
      <c r="P3" s="3"/>
    </row>
    <row r="4" spans="1:16" ht="32" customHeight="1" x14ac:dyDescent="0.2">
      <c r="E4" s="65" t="s">
        <v>20</v>
      </c>
      <c r="F4" s="65"/>
      <c r="G4" s="65"/>
      <c r="H4" s="65"/>
      <c r="I4" s="65"/>
      <c r="J4" s="65"/>
      <c r="K4" s="65"/>
      <c r="L4" s="65"/>
      <c r="M4" s="65"/>
      <c r="N4" s="65"/>
      <c r="O4" s="65"/>
    </row>
    <row r="6" spans="1:16" ht="42.75" customHeight="1" x14ac:dyDescent="0.2">
      <c r="A6" s="71" t="s">
        <v>0</v>
      </c>
      <c r="B6" s="72" t="s">
        <v>1</v>
      </c>
      <c r="C6" s="72" t="s">
        <v>2</v>
      </c>
      <c r="D6" s="71" t="s">
        <v>3</v>
      </c>
      <c r="E6" s="71" t="s">
        <v>4</v>
      </c>
      <c r="F6" s="71" t="s">
        <v>5</v>
      </c>
      <c r="G6" s="71" t="s">
        <v>6</v>
      </c>
      <c r="H6" s="71" t="s">
        <v>7</v>
      </c>
      <c r="I6" s="130" t="s">
        <v>8</v>
      </c>
      <c r="J6" s="130"/>
      <c r="K6" s="130"/>
      <c r="L6" s="70" t="s">
        <v>9</v>
      </c>
      <c r="M6" s="70"/>
      <c r="N6" s="70"/>
      <c r="O6" s="70"/>
    </row>
    <row r="7" spans="1:16" ht="34" x14ac:dyDescent="0.2">
      <c r="A7" s="71"/>
      <c r="B7" s="73"/>
      <c r="C7" s="73"/>
      <c r="D7" s="71"/>
      <c r="E7" s="71"/>
      <c r="F7" s="71"/>
      <c r="G7" s="71"/>
      <c r="H7" s="71"/>
      <c r="I7" s="4" t="s">
        <v>10</v>
      </c>
      <c r="J7" s="4" t="s">
        <v>11</v>
      </c>
      <c r="K7" s="4" t="s">
        <v>12</v>
      </c>
      <c r="L7" s="5" t="s">
        <v>13</v>
      </c>
      <c r="M7" s="5" t="s">
        <v>14</v>
      </c>
      <c r="N7" s="5" t="s">
        <v>15</v>
      </c>
      <c r="O7" s="5" t="s">
        <v>16</v>
      </c>
    </row>
    <row r="8" spans="1:16" x14ac:dyDescent="0.2">
      <c r="A8" s="6"/>
      <c r="B8" s="6"/>
      <c r="C8" s="6"/>
      <c r="D8" s="6"/>
      <c r="E8" s="6"/>
      <c r="F8" s="6"/>
      <c r="G8" s="6"/>
      <c r="H8" s="6"/>
      <c r="I8" s="6"/>
      <c r="J8" s="6"/>
      <c r="K8" s="6"/>
      <c r="L8" s="6"/>
      <c r="M8" s="6"/>
      <c r="N8" s="6"/>
      <c r="O8" s="6"/>
    </row>
    <row r="9" spans="1:16" x14ac:dyDescent="0.2">
      <c r="A9" s="7"/>
      <c r="B9" s="7"/>
      <c r="C9" s="7"/>
      <c r="D9" s="7"/>
      <c r="E9" s="7"/>
      <c r="F9" s="7"/>
      <c r="G9" s="7"/>
      <c r="H9" s="7"/>
      <c r="I9" s="7"/>
      <c r="J9" s="7"/>
      <c r="K9" s="7"/>
      <c r="L9" s="7"/>
      <c r="M9" s="7"/>
      <c r="N9" s="7"/>
      <c r="O9" s="7"/>
    </row>
    <row r="10" spans="1:16" ht="17" thickBot="1" x14ac:dyDescent="0.25">
      <c r="H10" s="8" t="s">
        <v>17</v>
      </c>
      <c r="I10" s="9">
        <f>+SUM(I8:I9)</f>
        <v>0</v>
      </c>
      <c r="J10" s="9">
        <f>+SUM(J8:J9)</f>
        <v>0</v>
      </c>
      <c r="K10" s="9">
        <f>+SUM(K8:K9)</f>
        <v>0</v>
      </c>
      <c r="L10" s="9">
        <f>+SUM(L8:L9)</f>
        <v>0</v>
      </c>
      <c r="M10" s="9"/>
      <c r="N10" s="9">
        <f>+SUM(N8:N9)</f>
        <v>0</v>
      </c>
      <c r="O10" s="9"/>
    </row>
  </sheetData>
  <mergeCells count="16">
    <mergeCell ref="A1:D3"/>
    <mergeCell ref="N1:O1"/>
    <mergeCell ref="N2:O2"/>
    <mergeCell ref="N3:O3"/>
    <mergeCell ref="E1:M3"/>
    <mergeCell ref="L6:O6"/>
    <mergeCell ref="E4:O4"/>
    <mergeCell ref="A6:A7"/>
    <mergeCell ref="B6:B7"/>
    <mergeCell ref="C6:C7"/>
    <mergeCell ref="D6:D7"/>
    <mergeCell ref="E6:E7"/>
    <mergeCell ref="F6:F7"/>
    <mergeCell ref="G6:G7"/>
    <mergeCell ref="H6:H7"/>
    <mergeCell ref="I6:K6"/>
  </mergeCells>
  <pageMargins left="0.25" right="0.25" top="0.75" bottom="0.75" header="0.3" footer="0.3"/>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SEGUIMIENTO P INVERSION (inic)</vt:lpstr>
      <vt:lpstr>SEGUIMIENTO P INVERSION </vt:lpstr>
      <vt:lpstr>Seguimiento de la OCI</vt:lpstr>
      <vt:lpstr>SEGUIMIENTO P INVERSION</vt:lpstr>
      <vt:lpstr>'Seguimiento de la OCI'!Área_de_impresión</vt:lpstr>
      <vt:lpstr>'SEGUIMIENTO P INVERSION'!Área_de_impresión</vt:lpstr>
      <vt:lpstr>'SEGUIMIENTO P INVERSION (inic)'!Área_de_impresión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Microsoft Office User</cp:lastModifiedBy>
  <cp:lastPrinted>2023-02-16T17:29:17Z</cp:lastPrinted>
  <dcterms:created xsi:type="dcterms:W3CDTF">2016-06-27T17:23:04Z</dcterms:created>
  <dcterms:modified xsi:type="dcterms:W3CDTF">2023-12-08T17:25:17Z</dcterms:modified>
</cp:coreProperties>
</file>