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GUILLERMO ALBA 2022\2022\MINCIENCIAS 2022\SEGUIMIENTO PLANES\SEG. PAINV\"/>
    </mc:Choice>
  </mc:AlternateContent>
  <xr:revisionPtr revIDLastSave="0" documentId="13_ncr:1_{9046E97D-A8E3-4557-9D41-D4FA2AE1284A}" xr6:coauthVersionLast="47" xr6:coauthVersionMax="47" xr10:uidLastSave="{00000000-0000-0000-0000-000000000000}"/>
  <bookViews>
    <workbookView xWindow="-120" yWindow="-120" windowWidth="20730" windowHeight="11160" firstSheet="2" activeTab="3" xr2:uid="{BEF156C7-408C-4ED0-89E0-8485308503B4}"/>
  </bookViews>
  <sheets>
    <sheet name="Plan de Inversión 2021" sheetId="3" r:id="rId1"/>
    <sheet name="Control de Cambios" sheetId="4" r:id="rId2"/>
    <sheet name="Seguimiento OAPII - 4 trimestre" sheetId="2" r:id="rId3"/>
    <sheet name="Seguimiento OCI - 4 trimestre" sheetId="5" r:id="rId4"/>
  </sheets>
  <definedNames>
    <definedName name="_xlnm.Print_Area" localSheetId="0">'Plan de Inversión 2021'!$B$1:$R$88</definedName>
    <definedName name="_xlnm.Print_Area" localSheetId="2">'Seguimiento OAPII - 4 trimestre'!$B$1:$R$83</definedName>
    <definedName name="_xlnm.Print_Area" localSheetId="3">'Seguimiento OCI - 4 trimestre'!$B$1:$S$83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80" i="5" l="1"/>
  <c r="P80" i="5"/>
  <c r="N80" i="5"/>
  <c r="M80" i="5"/>
  <c r="L80" i="5"/>
  <c r="K80" i="5"/>
  <c r="O79" i="5"/>
  <c r="O78" i="5"/>
  <c r="S78" i="5" s="1"/>
  <c r="S77" i="5"/>
  <c r="O77" i="5"/>
  <c r="Q77" i="5" s="1"/>
  <c r="Q76" i="5"/>
  <c r="O76" i="5"/>
  <c r="S76" i="5" s="1"/>
  <c r="O75" i="5"/>
  <c r="S75" i="5" s="1"/>
  <c r="S74" i="5"/>
  <c r="O74" i="5"/>
  <c r="Q74" i="5" s="1"/>
  <c r="O73" i="5"/>
  <c r="O80" i="5" s="1"/>
  <c r="S72" i="5"/>
  <c r="Q72" i="5"/>
  <c r="O72" i="5"/>
  <c r="O71" i="5"/>
  <c r="S71" i="5" s="1"/>
  <c r="R70" i="5"/>
  <c r="P70" i="5"/>
  <c r="N70" i="5"/>
  <c r="M70" i="5"/>
  <c r="L70" i="5"/>
  <c r="K70" i="5"/>
  <c r="O69" i="5"/>
  <c r="S69" i="5" s="1"/>
  <c r="O68" i="5"/>
  <c r="Q68" i="5" s="1"/>
  <c r="O67" i="5"/>
  <c r="S67" i="5" s="1"/>
  <c r="O66" i="5"/>
  <c r="R65" i="5"/>
  <c r="P65" i="5"/>
  <c r="N65" i="5"/>
  <c r="M65" i="5"/>
  <c r="L65" i="5"/>
  <c r="K65" i="5"/>
  <c r="S64" i="5"/>
  <c r="Q64" i="5"/>
  <c r="O64" i="5"/>
  <c r="O63" i="5"/>
  <c r="S63" i="5" s="1"/>
  <c r="Q62" i="5"/>
  <c r="O62" i="5"/>
  <c r="S62" i="5" s="1"/>
  <c r="S61" i="5"/>
  <c r="O61" i="5"/>
  <c r="Q61" i="5" s="1"/>
  <c r="S60" i="5"/>
  <c r="O60" i="5"/>
  <c r="Q60" i="5" s="1"/>
  <c r="O59" i="5"/>
  <c r="Q59" i="5" s="1"/>
  <c r="O58" i="5"/>
  <c r="S58" i="5" s="1"/>
  <c r="O57" i="5"/>
  <c r="S57" i="5" s="1"/>
  <c r="S56" i="5"/>
  <c r="Q56" i="5"/>
  <c r="O56" i="5"/>
  <c r="O55" i="5"/>
  <c r="Q55" i="5" s="1"/>
  <c r="R54" i="5"/>
  <c r="P54" i="5"/>
  <c r="N54" i="5"/>
  <c r="M54" i="5"/>
  <c r="L54" i="5"/>
  <c r="K54" i="5"/>
  <c r="O53" i="5"/>
  <c r="O52" i="5"/>
  <c r="O54" i="5" s="1"/>
  <c r="S51" i="5"/>
  <c r="O51" i="5"/>
  <c r="Q51" i="5" s="1"/>
  <c r="S50" i="5"/>
  <c r="O50" i="5"/>
  <c r="Q50" i="5" s="1"/>
  <c r="S49" i="5"/>
  <c r="O49" i="5"/>
  <c r="Q49" i="5" s="1"/>
  <c r="R48" i="5"/>
  <c r="P48" i="5"/>
  <c r="N48" i="5"/>
  <c r="M48" i="5"/>
  <c r="L48" i="5"/>
  <c r="K48" i="5"/>
  <c r="O47" i="5"/>
  <c r="O46" i="5"/>
  <c r="O45" i="5"/>
  <c r="O44" i="5"/>
  <c r="O43" i="5"/>
  <c r="O42" i="5"/>
  <c r="O41" i="5"/>
  <c r="O40" i="5"/>
  <c r="O39" i="5"/>
  <c r="R38" i="5"/>
  <c r="P38" i="5"/>
  <c r="N38" i="5"/>
  <c r="M38" i="5"/>
  <c r="L38" i="5"/>
  <c r="K38" i="5"/>
  <c r="S37" i="5"/>
  <c r="O37" i="5"/>
  <c r="O36" i="5"/>
  <c r="S36" i="5" s="1"/>
  <c r="O35" i="5"/>
  <c r="O34" i="5"/>
  <c r="Q34" i="5" s="1"/>
  <c r="R33" i="5"/>
  <c r="P33" i="5"/>
  <c r="N33" i="5"/>
  <c r="M33" i="5"/>
  <c r="L33" i="5"/>
  <c r="K33" i="5"/>
  <c r="O32" i="5"/>
  <c r="O31" i="5"/>
  <c r="O30" i="5"/>
  <c r="S30" i="5" s="1"/>
  <c r="O29" i="5"/>
  <c r="S29" i="5" s="1"/>
  <c r="O28" i="5"/>
  <c r="R27" i="5"/>
  <c r="P27" i="5"/>
  <c r="N27" i="5"/>
  <c r="M27" i="5"/>
  <c r="L27" i="5"/>
  <c r="K27" i="5"/>
  <c r="S26" i="5"/>
  <c r="O26" i="5"/>
  <c r="Q26" i="5" s="1"/>
  <c r="O25" i="5"/>
  <c r="Q25" i="5" s="1"/>
  <c r="Q24" i="5"/>
  <c r="O24" i="5"/>
  <c r="S24" i="5" s="1"/>
  <c r="R23" i="5"/>
  <c r="P23" i="5"/>
  <c r="N23" i="5"/>
  <c r="M23" i="5"/>
  <c r="L23" i="5"/>
  <c r="K23" i="5"/>
  <c r="O21" i="5"/>
  <c r="Q21" i="5" s="1"/>
  <c r="O19" i="5"/>
  <c r="Q19" i="5" s="1"/>
  <c r="S17" i="5"/>
  <c r="Q17" i="5"/>
  <c r="O17" i="5"/>
  <c r="O23" i="5" s="1"/>
  <c r="R16" i="5"/>
  <c r="P16" i="5"/>
  <c r="O16" i="5"/>
  <c r="N16" i="5"/>
  <c r="M16" i="5"/>
  <c r="L16" i="5"/>
  <c r="K16" i="5"/>
  <c r="O15" i="5"/>
  <c r="Q15" i="5" s="1"/>
  <c r="R14" i="5"/>
  <c r="N14" i="5"/>
  <c r="M14" i="5"/>
  <c r="L14" i="5"/>
  <c r="K14" i="5"/>
  <c r="O13" i="5"/>
  <c r="O12" i="5"/>
  <c r="S12" i="5" s="1"/>
  <c r="O11" i="5"/>
  <c r="S11" i="5" s="1"/>
  <c r="O10" i="5"/>
  <c r="S10" i="5" s="1"/>
  <c r="O9" i="5"/>
  <c r="Q101" i="3"/>
  <c r="P101" i="3"/>
  <c r="O101" i="3"/>
  <c r="N101" i="3"/>
  <c r="M101" i="3"/>
  <c r="R100" i="3"/>
  <c r="M100" i="3"/>
  <c r="R99" i="3"/>
  <c r="R98" i="3"/>
  <c r="R97" i="3"/>
  <c r="R96" i="3"/>
  <c r="R101" i="3" s="1"/>
  <c r="Q95" i="3"/>
  <c r="P95" i="3"/>
  <c r="O95" i="3"/>
  <c r="N95" i="3"/>
  <c r="M95" i="3"/>
  <c r="R94" i="3"/>
  <c r="R93" i="3"/>
  <c r="R92" i="3"/>
  <c r="R95" i="3" s="1"/>
  <c r="R91" i="3"/>
  <c r="R90" i="3"/>
  <c r="R89" i="3"/>
  <c r="Q88" i="3"/>
  <c r="P88" i="3"/>
  <c r="O88" i="3"/>
  <c r="N88" i="3"/>
  <c r="M88" i="3"/>
  <c r="R87" i="3"/>
  <c r="R86" i="3"/>
  <c r="R85" i="3"/>
  <c r="R84" i="3"/>
  <c r="R83" i="3"/>
  <c r="R82" i="3"/>
  <c r="R81" i="3"/>
  <c r="R80" i="3"/>
  <c r="R88" i="3" s="1"/>
  <c r="R79" i="3"/>
  <c r="P78" i="3"/>
  <c r="O78" i="3"/>
  <c r="N78" i="3"/>
  <c r="M78" i="3"/>
  <c r="R77" i="3"/>
  <c r="R76" i="3"/>
  <c r="R75" i="3"/>
  <c r="R74" i="3"/>
  <c r="R78" i="3" s="1"/>
  <c r="Q73" i="3"/>
  <c r="P73" i="3"/>
  <c r="O73" i="3"/>
  <c r="N73" i="3"/>
  <c r="R72" i="3"/>
  <c r="R71" i="3"/>
  <c r="R70" i="3"/>
  <c r="R69" i="3"/>
  <c r="R68" i="3"/>
  <c r="R67" i="3"/>
  <c r="R66" i="3"/>
  <c r="R65" i="3"/>
  <c r="R64" i="3"/>
  <c r="R63" i="3"/>
  <c r="R62" i="3"/>
  <c r="R61" i="3"/>
  <c r="M60" i="3"/>
  <c r="M73" i="3" s="1"/>
  <c r="P59" i="3"/>
  <c r="O59" i="3"/>
  <c r="N59" i="3"/>
  <c r="M59" i="3"/>
  <c r="R58" i="3"/>
  <c r="R57" i="3"/>
  <c r="R56" i="3"/>
  <c r="R55" i="3"/>
  <c r="R59" i="3" s="1"/>
  <c r="R54" i="3"/>
  <c r="P53" i="3"/>
  <c r="O53" i="3"/>
  <c r="N53" i="3"/>
  <c r="M53" i="3"/>
  <c r="R52" i="3"/>
  <c r="R51" i="3"/>
  <c r="R50" i="3"/>
  <c r="M50" i="3"/>
  <c r="R49" i="3"/>
  <c r="R48" i="3"/>
  <c r="R53" i="3" s="1"/>
  <c r="Q47" i="3"/>
  <c r="P47" i="3"/>
  <c r="O47" i="3"/>
  <c r="N47" i="3"/>
  <c r="M46" i="3"/>
  <c r="M47" i="3" s="1"/>
  <c r="R45" i="3"/>
  <c r="R44" i="3"/>
  <c r="R43" i="3"/>
  <c r="R42" i="3"/>
  <c r="R41" i="3"/>
  <c r="R40" i="3"/>
  <c r="R39" i="3"/>
  <c r="R38" i="3"/>
  <c r="R37" i="3"/>
  <c r="Q36" i="3"/>
  <c r="Q102" i="3" s="1"/>
  <c r="P36" i="3"/>
  <c r="O36" i="3"/>
  <c r="N36" i="3"/>
  <c r="M36" i="3"/>
  <c r="R35" i="3"/>
  <c r="R34" i="3"/>
  <c r="R33" i="3"/>
  <c r="R32" i="3"/>
  <c r="R31" i="3"/>
  <c r="R30" i="3"/>
  <c r="R29" i="3"/>
  <c r="R28" i="3"/>
  <c r="R27" i="3"/>
  <c r="R26" i="3"/>
  <c r="R25" i="3"/>
  <c r="R24" i="3"/>
  <c r="R23" i="3"/>
  <c r="R36" i="3" s="1"/>
  <c r="R22" i="3"/>
  <c r="R21" i="3"/>
  <c r="R20" i="3"/>
  <c r="R19" i="3"/>
  <c r="Q18" i="3"/>
  <c r="P18" i="3"/>
  <c r="P102" i="3" s="1"/>
  <c r="O18" i="3"/>
  <c r="N18" i="3"/>
  <c r="M18" i="3"/>
  <c r="R17" i="3"/>
  <c r="R16" i="3"/>
  <c r="R15" i="3"/>
  <c r="R14" i="3"/>
  <c r="R13" i="3"/>
  <c r="R12" i="3"/>
  <c r="R11" i="3"/>
  <c r="R18" i="3" s="1"/>
  <c r="R10" i="3"/>
  <c r="Q9" i="3"/>
  <c r="P9" i="3"/>
  <c r="O9" i="3"/>
  <c r="O102" i="3" s="1"/>
  <c r="N9" i="3"/>
  <c r="N102" i="3" s="1"/>
  <c r="M9" i="3"/>
  <c r="M102" i="3" s="1"/>
  <c r="N104" i="3" s="1"/>
  <c r="R8" i="3"/>
  <c r="R9" i="3" s="1"/>
  <c r="Q36" i="5" l="1"/>
  <c r="S59" i="5"/>
  <c r="Q63" i="5"/>
  <c r="S68" i="5"/>
  <c r="Q75" i="5"/>
  <c r="Q78" i="5"/>
  <c r="O33" i="5"/>
  <c r="O70" i="5"/>
  <c r="O48" i="5"/>
  <c r="Q11" i="5"/>
  <c r="S21" i="5"/>
  <c r="R81" i="5"/>
  <c r="Q66" i="5"/>
  <c r="O14" i="5"/>
  <c r="O81" i="5" s="1"/>
  <c r="S19" i="5"/>
  <c r="N81" i="5"/>
  <c r="O27" i="5"/>
  <c r="K81" i="5"/>
  <c r="S25" i="5"/>
  <c r="L81" i="5"/>
  <c r="M81" i="5"/>
  <c r="S15" i="5"/>
  <c r="S34" i="5"/>
  <c r="Q67" i="5"/>
  <c r="O38" i="5"/>
  <c r="O65" i="5"/>
  <c r="S35" i="5"/>
  <c r="S52" i="5"/>
  <c r="Q57" i="5"/>
  <c r="S66" i="5"/>
  <c r="Q69" i="5"/>
  <c r="Q73" i="5"/>
  <c r="Q35" i="5"/>
  <c r="Q52" i="5"/>
  <c r="S9" i="5"/>
  <c r="S73" i="5"/>
  <c r="Q71" i="5"/>
  <c r="Q10" i="5"/>
  <c r="S55" i="5"/>
  <c r="Q58" i="5"/>
  <c r="P9" i="5"/>
  <c r="R47" i="3"/>
  <c r="R102" i="3" s="1"/>
  <c r="R106" i="3" s="1"/>
  <c r="R60" i="3"/>
  <c r="R73" i="3" s="1"/>
  <c r="R46" i="3"/>
  <c r="Q80" i="2"/>
  <c r="O80" i="2"/>
  <c r="M80" i="2"/>
  <c r="L80" i="2"/>
  <c r="K80" i="2"/>
  <c r="J80" i="2"/>
  <c r="N79" i="2"/>
  <c r="N78" i="2"/>
  <c r="P78" i="2" s="1"/>
  <c r="R77" i="2"/>
  <c r="N77" i="2"/>
  <c r="P77" i="2" s="1"/>
  <c r="R76" i="2"/>
  <c r="P76" i="2"/>
  <c r="N76" i="2"/>
  <c r="R75" i="2"/>
  <c r="P75" i="2"/>
  <c r="N75" i="2"/>
  <c r="N74" i="2"/>
  <c r="R74" i="2" s="1"/>
  <c r="N73" i="2"/>
  <c r="R73" i="2" s="1"/>
  <c r="R72" i="2"/>
  <c r="P72" i="2"/>
  <c r="N72" i="2"/>
  <c r="N71" i="2"/>
  <c r="N80" i="2" s="1"/>
  <c r="Q70" i="2"/>
  <c r="O70" i="2"/>
  <c r="M70" i="2"/>
  <c r="L70" i="2"/>
  <c r="K70" i="2"/>
  <c r="J70" i="2"/>
  <c r="N69" i="2"/>
  <c r="R69" i="2" s="1"/>
  <c r="R68" i="2"/>
  <c r="P68" i="2"/>
  <c r="N68" i="2"/>
  <c r="N67" i="2"/>
  <c r="R67" i="2" s="1"/>
  <c r="N66" i="2"/>
  <c r="P66" i="2" s="1"/>
  <c r="Q65" i="2"/>
  <c r="O65" i="2"/>
  <c r="M65" i="2"/>
  <c r="L65" i="2"/>
  <c r="K65" i="2"/>
  <c r="J65" i="2"/>
  <c r="R64" i="2"/>
  <c r="P64" i="2"/>
  <c r="N64" i="2"/>
  <c r="N63" i="2"/>
  <c r="R63" i="2" s="1"/>
  <c r="N62" i="2"/>
  <c r="P62" i="2" s="1"/>
  <c r="R61" i="2"/>
  <c r="N61" i="2"/>
  <c r="P61" i="2" s="1"/>
  <c r="P60" i="2"/>
  <c r="N60" i="2"/>
  <c r="R60" i="2" s="1"/>
  <c r="R59" i="2"/>
  <c r="P59" i="2"/>
  <c r="N59" i="2"/>
  <c r="R58" i="2"/>
  <c r="P58" i="2"/>
  <c r="N58" i="2"/>
  <c r="N57" i="2"/>
  <c r="R57" i="2" s="1"/>
  <c r="R56" i="2"/>
  <c r="P56" i="2"/>
  <c r="N56" i="2"/>
  <c r="N55" i="2"/>
  <c r="R55" i="2" s="1"/>
  <c r="Q54" i="2"/>
  <c r="O54" i="2"/>
  <c r="N54" i="2"/>
  <c r="M54" i="2"/>
  <c r="L54" i="2"/>
  <c r="K54" i="2"/>
  <c r="J54" i="2"/>
  <c r="N53" i="2"/>
  <c r="N52" i="2"/>
  <c r="P52" i="2" s="1"/>
  <c r="R51" i="2"/>
  <c r="N51" i="2"/>
  <c r="P51" i="2" s="1"/>
  <c r="P50" i="2"/>
  <c r="N50" i="2"/>
  <c r="R50" i="2" s="1"/>
  <c r="R49" i="2"/>
  <c r="P49" i="2"/>
  <c r="N49" i="2"/>
  <c r="Q48" i="2"/>
  <c r="O48" i="2"/>
  <c r="M48" i="2"/>
  <c r="L48" i="2"/>
  <c r="K48" i="2"/>
  <c r="J48" i="2"/>
  <c r="N47" i="2"/>
  <c r="N46" i="2"/>
  <c r="N45" i="2"/>
  <c r="N44" i="2"/>
  <c r="N43" i="2"/>
  <c r="N42" i="2"/>
  <c r="N41" i="2"/>
  <c r="N40" i="2"/>
  <c r="N39" i="2"/>
  <c r="N48" i="2" s="1"/>
  <c r="Q38" i="2"/>
  <c r="O38" i="2"/>
  <c r="M38" i="2"/>
  <c r="L38" i="2"/>
  <c r="K38" i="2"/>
  <c r="J38" i="2"/>
  <c r="R37" i="2"/>
  <c r="N37" i="2"/>
  <c r="P36" i="2"/>
  <c r="N36" i="2"/>
  <c r="R36" i="2" s="1"/>
  <c r="N35" i="2"/>
  <c r="P35" i="2" s="1"/>
  <c r="R34" i="2"/>
  <c r="N34" i="2"/>
  <c r="P34" i="2" s="1"/>
  <c r="Q33" i="2"/>
  <c r="O33" i="2"/>
  <c r="M33" i="2"/>
  <c r="L33" i="2"/>
  <c r="K33" i="2"/>
  <c r="J33" i="2"/>
  <c r="N32" i="2"/>
  <c r="N31" i="2"/>
  <c r="N30" i="2"/>
  <c r="R30" i="2" s="1"/>
  <c r="N29" i="2"/>
  <c r="R29" i="2" s="1"/>
  <c r="N28" i="2"/>
  <c r="N33" i="2" s="1"/>
  <c r="Q27" i="2"/>
  <c r="O27" i="2"/>
  <c r="N27" i="2"/>
  <c r="M27" i="2"/>
  <c r="L27" i="2"/>
  <c r="K27" i="2"/>
  <c r="J27" i="2"/>
  <c r="R26" i="2"/>
  <c r="N26" i="2"/>
  <c r="P26" i="2" s="1"/>
  <c r="R25" i="2"/>
  <c r="N25" i="2"/>
  <c r="P25" i="2" s="1"/>
  <c r="R24" i="2"/>
  <c r="P24" i="2"/>
  <c r="N24" i="2"/>
  <c r="Q23" i="2"/>
  <c r="O23" i="2"/>
  <c r="N23" i="2"/>
  <c r="M23" i="2"/>
  <c r="L23" i="2"/>
  <c r="K23" i="2"/>
  <c r="J23" i="2"/>
  <c r="R21" i="2"/>
  <c r="N21" i="2"/>
  <c r="P21" i="2" s="1"/>
  <c r="R19" i="2"/>
  <c r="N19" i="2"/>
  <c r="P19" i="2" s="1"/>
  <c r="R17" i="2"/>
  <c r="P17" i="2"/>
  <c r="N17" i="2"/>
  <c r="Q16" i="2"/>
  <c r="O16" i="2"/>
  <c r="N16" i="2"/>
  <c r="M16" i="2"/>
  <c r="L16" i="2"/>
  <c r="K16" i="2"/>
  <c r="J16" i="2"/>
  <c r="R15" i="2"/>
  <c r="N15" i="2"/>
  <c r="P15" i="2" s="1"/>
  <c r="Q14" i="2"/>
  <c r="Q81" i="2" s="1"/>
  <c r="M14" i="2"/>
  <c r="M81" i="2" s="1"/>
  <c r="L14" i="2"/>
  <c r="L81" i="2" s="1"/>
  <c r="K14" i="2"/>
  <c r="K81" i="2" s="1"/>
  <c r="J14" i="2"/>
  <c r="J81" i="2" s="1"/>
  <c r="N13" i="2"/>
  <c r="N12" i="2"/>
  <c r="R12" i="2" s="1"/>
  <c r="R11" i="2"/>
  <c r="P11" i="2"/>
  <c r="N11" i="2"/>
  <c r="N10" i="2"/>
  <c r="R10" i="2" s="1"/>
  <c r="N9" i="2"/>
  <c r="N14" i="2" s="1"/>
  <c r="P14" i="5" l="1"/>
  <c r="Q9" i="5"/>
  <c r="R35" i="2"/>
  <c r="R52" i="2"/>
  <c r="P57" i="2"/>
  <c r="R62" i="2"/>
  <c r="R66" i="2"/>
  <c r="P69" i="2"/>
  <c r="P73" i="2"/>
  <c r="R78" i="2"/>
  <c r="R9" i="2"/>
  <c r="P55" i="2"/>
  <c r="P63" i="2"/>
  <c r="P67" i="2"/>
  <c r="P71" i="2"/>
  <c r="N65" i="2"/>
  <c r="R71" i="2"/>
  <c r="P74" i="2"/>
  <c r="N38" i="2"/>
  <c r="N81" i="2" s="1"/>
  <c r="P10" i="2"/>
  <c r="N70" i="2"/>
  <c r="O9" i="2"/>
  <c r="P81" i="5" l="1"/>
  <c r="P9" i="2"/>
  <c r="O14" i="2"/>
  <c r="O81" i="2" l="1"/>
  <c r="T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Cristina Gomez Rodríguez</author>
  </authors>
  <commentList>
    <comment ref="M90" authorId="0" shapeId="0" xr:uid="{0F00D0DB-91B5-4AE0-809D-8C41556F47E4}">
      <text>
        <r>
          <rPr>
            <b/>
            <sz val="9"/>
            <color indexed="81"/>
            <rFont val="Tahoma"/>
            <family val="2"/>
          </rPr>
          <t>Laura Cristina Gomez Rodríguez:</t>
        </r>
        <r>
          <rPr>
            <sz val="9"/>
            <color indexed="81"/>
            <rFont val="Tahoma"/>
            <family val="2"/>
          </rPr>
          <t xml:space="preserve">
cuenta con bloqueo de $1.000.000.000</t>
        </r>
      </text>
    </comment>
    <comment ref="M100" authorId="0" shapeId="0" xr:uid="{D66A1321-5CFF-44F4-A2E6-F83C07D8A13C}">
      <text>
        <r>
          <rPr>
            <b/>
            <sz val="9"/>
            <color indexed="81"/>
            <rFont val="Tahoma"/>
            <family val="2"/>
          </rPr>
          <t>Laura Cristina Gomez Rodríguez:</t>
        </r>
        <r>
          <rPr>
            <sz val="9"/>
            <color indexed="81"/>
            <rFont val="Tahoma"/>
            <family val="2"/>
          </rPr>
          <t xml:space="preserve">
Cuenta con bloqueo de $1.500.000.000</t>
        </r>
      </text>
    </comment>
  </commentList>
</comments>
</file>

<file path=xl/sharedStrings.xml><?xml version="1.0" encoding="utf-8"?>
<sst xmlns="http://schemas.openxmlformats.org/spreadsheetml/2006/main" count="826" uniqueCount="341">
  <si>
    <t>MATRIZ DE SEGUIMIENTO PLAN ANUAL DE INVERSIÓN</t>
  </si>
  <si>
    <r>
      <rPr>
        <b/>
        <sz val="12"/>
        <color theme="1"/>
        <rFont val="Arial Narrow"/>
        <family val="2"/>
      </rPr>
      <t>CÓDIGO:</t>
    </r>
    <r>
      <rPr>
        <sz val="12"/>
        <color theme="1"/>
        <rFont val="Arial Narrow"/>
        <family val="2"/>
      </rPr>
      <t xml:space="preserve"> D101PR01F07</t>
    </r>
  </si>
  <si>
    <r>
      <rPr>
        <b/>
        <sz val="12"/>
        <color theme="1"/>
        <rFont val="Arial Narrow"/>
        <family val="2"/>
      </rPr>
      <t xml:space="preserve">VERSIÓN: </t>
    </r>
    <r>
      <rPr>
        <sz val="12"/>
        <color theme="1"/>
        <rFont val="Arial Narrow"/>
        <family val="2"/>
      </rPr>
      <t>00</t>
    </r>
  </si>
  <si>
    <r>
      <rPr>
        <b/>
        <sz val="12"/>
        <color theme="1"/>
        <rFont val="Arial Narrow"/>
        <family val="2"/>
      </rPr>
      <t>FECHA:</t>
    </r>
    <r>
      <rPr>
        <sz val="12"/>
        <color theme="1"/>
        <rFont val="Arial Narrow"/>
        <family val="2"/>
      </rPr>
      <t xml:space="preserve"> 2020-01-17</t>
    </r>
  </si>
  <si>
    <t>CORTE AL 31 DEL MES DICIEMBRE 2021</t>
  </si>
  <si>
    <t>OBJETIVO ESTRATÉGICO</t>
  </si>
  <si>
    <t>ÁREA RESPONSABLE</t>
  </si>
  <si>
    <t xml:space="preserve">CÓDIGO PRESUPUESTAL </t>
  </si>
  <si>
    <t>PROYECTO DE INVERSIÓN</t>
  </si>
  <si>
    <t>INDICADOR DE PRODUCTO</t>
  </si>
  <si>
    <t>META DE LA VIGENCIA SUIFP</t>
  </si>
  <si>
    <t>AVANCE DE META EN LA VIGENCIA</t>
  </si>
  <si>
    <t>ACTIVIDADES DEL GASTO</t>
  </si>
  <si>
    <t>RECURSOS FINANCIEROS</t>
  </si>
  <si>
    <t xml:space="preserve">EJECUCION PLAN ANUAL DE INVERSIÓN </t>
  </si>
  <si>
    <t>APROPIACIÓN VIGENTE</t>
  </si>
  <si>
    <t>MODIFICACIONES EN TRÁMITE*</t>
  </si>
  <si>
    <t>APROPIACIÓN VIGENTE*</t>
  </si>
  <si>
    <t>COMPROMISO</t>
  </si>
  <si>
    <t>% COMP</t>
  </si>
  <si>
    <t>OBLIGACIÓN</t>
  </si>
  <si>
    <t>% OBLIG</t>
  </si>
  <si>
    <t>APROPIACIÓN INICIAL</t>
  </si>
  <si>
    <t>APROPIACIÓN CON VIGENCIAS FUTURAS</t>
  </si>
  <si>
    <t>CRÉDITOS</t>
  </si>
  <si>
    <t>CONTRACRÉDITOS</t>
  </si>
  <si>
    <t>Mejorar la calidad
y el impacto de la
investigación y la
transferencia de
conocimiento y
tecnología</t>
  </si>
  <si>
    <t>Dirección de Fomento a la Investigación</t>
  </si>
  <si>
    <t>3902-1000-6</t>
  </si>
  <si>
    <t>Capacitación de recursos humanos para la investigación Nacional</t>
  </si>
  <si>
    <t>Créditos educativos condonables para la realización de estudios de maestria en el exterior Otorgados</t>
  </si>
  <si>
    <t>Apoyar la financiaciación de es estudios de maestria en el exterior en áreas generales a través del programa "crédito-beca" con Colfuturo</t>
  </si>
  <si>
    <t>Posdoctores apoyados</t>
  </si>
  <si>
    <t>Financiar estudios de posdoctorado</t>
  </si>
  <si>
    <t>Créditos educativos condonables para la realización de estudios de doctorado en el exterior Otorgados</t>
  </si>
  <si>
    <t>40 Fulbright
100 Exterior</t>
  </si>
  <si>
    <t>Financiar estudios de doctorado en el exterior</t>
  </si>
  <si>
    <t>Recursos girados al FFJC</t>
  </si>
  <si>
    <t>Recursos  comprometidos con vigencia futura (cohortes 2016 y 2019)</t>
  </si>
  <si>
    <t>Evaluación de Impacto</t>
  </si>
  <si>
    <t>N/A</t>
  </si>
  <si>
    <t>Realizar evaluación de impacto de acuerdo con lo definido en el Conpes 3981</t>
  </si>
  <si>
    <t>SUBTOTAL</t>
  </si>
  <si>
    <t>3902-1000-5</t>
  </si>
  <si>
    <t>Mejoramiento del impacto de la Investigación científica en el sector salud</t>
  </si>
  <si>
    <t>Programas y Proyectos Cofinanciados en líneas prioritarias en salud</t>
  </si>
  <si>
    <t>Apoyar financiera y tecnicamente los programas y proyectos de investigación en salud</t>
  </si>
  <si>
    <t>3902-1000-7</t>
  </si>
  <si>
    <t>Fortalecimiento de las capacidades de los actores del snctei para la generación de conocimiento a nivel  nacional</t>
  </si>
  <si>
    <t xml:space="preserve">Investigadores reconocidos </t>
  </si>
  <si>
    <t>Verificación de criterios</t>
  </si>
  <si>
    <t>Seleccionar actores</t>
  </si>
  <si>
    <t xml:space="preserve">Bases de datos disponibles para consulta por actores del SNCTI </t>
  </si>
  <si>
    <t>Adquirir herramientas para obtener datos de CTeI</t>
  </si>
  <si>
    <t>Realizar pagos de acceso a herramientas de CTeI</t>
  </si>
  <si>
    <t xml:space="preserve">Proyectos financiados para la investigación y generación de nuevo conocimiento </t>
  </si>
  <si>
    <t>Evaluar propuestas</t>
  </si>
  <si>
    <t>Contratar financiables</t>
  </si>
  <si>
    <t>Generar vínculos entre los actores del SNCTI y actores internacionales estratégicos</t>
  </si>
  <si>
    <t>Equipo de internacionalización</t>
  </si>
  <si>
    <t>3901-1000-7</t>
  </si>
  <si>
    <t>Apoyo fortalecimiento de la transferencia internacional de conocimiento a los actores del SNCTI nivel nacional</t>
  </si>
  <si>
    <t>Acuerdos de cooperación obtenidos</t>
  </si>
  <si>
    <t>Participar en los escenarios de internacionalización de CTeI.</t>
  </si>
  <si>
    <t>Gestionar alianzas Internacionales que promuevan el fortalecimiento de la CTeI en Colombia.</t>
  </si>
  <si>
    <t>Gestionar actividades que involucren la CTeI de Colombia en el ámbito Internacional.</t>
  </si>
  <si>
    <t>Desarrollar sistema e institucionalidad habilitante para la CTeI
Convertir a COLCIENCIAS en Ágil, Moderna y Transparente</t>
  </si>
  <si>
    <t>Dirección Adminstrativa y Financiera</t>
  </si>
  <si>
    <t>3901-1000-6</t>
  </si>
  <si>
    <t>Administración sistema nacional de ciencia y tecnología nacional</t>
  </si>
  <si>
    <t>Eventos realizados</t>
  </si>
  <si>
    <t>Apoyar las actividades de movilidad, eventos y seguimiento de la Entidad</t>
  </si>
  <si>
    <t>Areas técnicas apoyadas a través de la contraración de personal requerido</t>
  </si>
  <si>
    <t>Apoyar las áreas técnicas de la Entidad con el talento humano requerido</t>
  </si>
  <si>
    <t>Espacios en medios masivos de comunicación dedicados a temas de CTeI</t>
  </si>
  <si>
    <t>Gestionar espacios con medios de comunicación para la divulgación sobre información en medios de comunicación</t>
  </si>
  <si>
    <t>Estudios para planeación y formulación de políticas</t>
  </si>
  <si>
    <t>Documentos técnicos elaborados - Fortalecer el sistema de Gestión Documental de la Entidad</t>
  </si>
  <si>
    <t>Evaluar las iniciativas de política para afrontar los grandes retos nacionales</t>
  </si>
  <si>
    <t>Convertir a COLCIENCIAS en Ágil, Moderna y Transparente</t>
  </si>
  <si>
    <t>Oficina de Tecnologías de la Información y comunicaciones TIC</t>
  </si>
  <si>
    <t>3901-1000-5</t>
  </si>
  <si>
    <t>Apoyo al proceso de transformación digital para la gestión y prestación de servicios de ti en el sector CTI y a nivel  nacional</t>
  </si>
  <si>
    <t xml:space="preserve">Documentos de política </t>
  </si>
  <si>
    <t>Implementar, Mantener y Madurar el Modelo de Seguridad y Privacidad de la Información en la Entidad</t>
  </si>
  <si>
    <t xml:space="preserve">Indice de Gobierno en Línea  (**)
Nivel de Satisfacción de los
usuarios del sector CTeI en la prestación de
servicios tecnológicos
</t>
  </si>
  <si>
    <t>100% de los criterios priorizados para la vigencia
97%</t>
  </si>
  <si>
    <t>Desarrollar o Adquirir, implementar y dar soporte a aplicaciones que apalanquen los procesos misionales y de apoyo a la gestión</t>
  </si>
  <si>
    <t>Realizar la gestión de los servicios tecnológicos de la Entidad</t>
  </si>
  <si>
    <t>Suministrar la infraestructura tecnológica que soporte los servicios tecnológicos y los sistemas de información de la Entidad</t>
  </si>
  <si>
    <t>Fortalecimiento Capacidades Regionales en Ciencia, Tecnologia e Innovacion  Nacional</t>
  </si>
  <si>
    <t>Realizar un estudio estratégico para el fortalecimiento regional en CTeI</t>
  </si>
  <si>
    <t>Asesorar la construcción de la Política Pública regional en CTeI</t>
  </si>
  <si>
    <t>Desarrollar insumos analíticos de medición y evaluación de capacidades regionales en CTeI</t>
  </si>
  <si>
    <t>Servicios de asistencia técnica a los actores de los sistemas territoriales de Ciencia, Tecnología e Innovación -CTeI</t>
  </si>
  <si>
    <t>16,104</t>
  </si>
  <si>
    <t>Implementar instrumentos de formación para entes y organizaciones territoriales</t>
  </si>
  <si>
    <t>Asesorar técnicamente las sesiones y el proceso de evolución del Codecti</t>
  </si>
  <si>
    <t>Realizar mesas de asistencia técnica para entes y organizaciones territoriales</t>
  </si>
  <si>
    <t xml:space="preserve">Documentos de planeación </t>
  </si>
  <si>
    <t>Asesorar la elaboración y adopción de documentos de planeación de CTeI territorial</t>
  </si>
  <si>
    <t>Servicio de coordinación institucional</t>
  </si>
  <si>
    <t>Fomentar la innovación pública</t>
  </si>
  <si>
    <t>Desarrollar espacios de articulación interinstitucional, intersectorial e interterritorial de CTeI</t>
  </si>
  <si>
    <t>Promover el desarrollo tecnológico y la innovación como motor de crecimiento empresarial y del emprendimiento</t>
  </si>
  <si>
    <t>Dirección y Desarrollo Tecnológico e innovación</t>
  </si>
  <si>
    <t>3903-1000-4</t>
  </si>
  <si>
    <t>Fortalecimiento de las Capacidades de Transferencia y Uso del Conocimiento Para la Innovacion a nivel  Nacional</t>
  </si>
  <si>
    <t>Asignación del cupo de beneficios tributarios de deducción por inversión y donación</t>
  </si>
  <si>
    <t>Realizar la evaluación de proyectos para incentivos tributarios a la inversión en proyectos de alistamiento tecnológico y transferencia de tecnología</t>
  </si>
  <si>
    <t>Proyectos financiados para el desarrollo tecnológico y la innovación</t>
  </si>
  <si>
    <t>Realizar la supervisión de las actividades</t>
  </si>
  <si>
    <t>Organizaciones beneficiadas a través de la estrategia de gestión de la I+D+i</t>
  </si>
  <si>
    <t>Realizar el apoyo financiero y técnico para el alistamiento y presentación de solicitudes de invenciones - vía patente nacional y/o vía PCT</t>
  </si>
  <si>
    <t>Empresas apoyadas</t>
  </si>
  <si>
    <t>Realizar el apoyo financiero al acompañamiento a la generación de capacidades de gestión de la innovación en empresas - Estrategias sistemas de innovación, innovación abierta y aceleración</t>
  </si>
  <si>
    <t>Servicios de apoyo para proyectos de parques científicos y tecnológicos</t>
  </si>
  <si>
    <t xml:space="preserve">Conservar y usar sosteniblemente la biodiversidad por medio de la CTeI para contribuir al desarrollo de la Bioeconomía en Colombia </t>
  </si>
  <si>
    <t>DTUC</t>
  </si>
  <si>
    <t>C-3903-1000-5</t>
  </si>
  <si>
    <t>Aumentar el aprovechamiento de las Actividades de Ciencia Tecnología e Innovación en la Bioeconomía en Colombia</t>
  </si>
  <si>
    <t>Expediciones científicas apoyadas</t>
  </si>
  <si>
    <t>Evaluación de Propuestas</t>
  </si>
  <si>
    <t xml:space="preserve">Registros biológicos publicados en el SiB </t>
  </si>
  <si>
    <t>Financiación de propuestas</t>
  </si>
  <si>
    <t>Colecciones biológicas apoyadas</t>
  </si>
  <si>
    <t>Registros genéticos publicados en Bold Systems</t>
  </si>
  <si>
    <t>Estrategias de comunicación con enfoque en ciencia, tecnología y sociedad implementadas</t>
  </si>
  <si>
    <t>Elaboración de material multiformato</t>
  </si>
  <si>
    <t>Contenidos multiformato con enfoque en divulgación y difusión de la ciencia producidos</t>
  </si>
  <si>
    <t>Divulgación del material multiformato</t>
  </si>
  <si>
    <t>Empresas apoyadas en procesos de innovación (por tipo de programa o estrategia)</t>
  </si>
  <si>
    <t>Realizar estudios técnicos para promover la bioeconomía en el país</t>
  </si>
  <si>
    <t>Joint ventures o acuerdos de colaboración</t>
  </si>
  <si>
    <t>Formalizar acuerdos especiales de cooperación enfocados en la gestión de la Biodiversidad</t>
  </si>
  <si>
    <t>Generar una cultura que valore y gestione el conocimiento y la innovación</t>
  </si>
  <si>
    <t>Dirección de Mentalidad y Cultura</t>
  </si>
  <si>
    <t>3904-1000-4</t>
  </si>
  <si>
    <t>Desarrollo de vocaciones científicas y capacidades para la investigación en niños y jóvenes a nivel Nacional</t>
  </si>
  <si>
    <t>Jóvenes y niños apoyados</t>
  </si>
  <si>
    <t>Generar incentivos para que jóvenes con vocación científica accedan y aprovechen espacios de fortalecimiento de sus capacidades para la investigación e innovación (jóvenes investigadores)</t>
  </si>
  <si>
    <t>Brindar apoyo técnico y financiero para el desarrollo de actividades que generen y fortalezcan vocaciones científicas en niños y jóvenes del país (ondas)</t>
  </si>
  <si>
    <t>Documentos de política</t>
  </si>
  <si>
    <t>Diseñar, formular, implementar y evaluar política pública para el desarrollo de vocaciones científicas y capacidades para la investigación (Jóvenes y Ondas).</t>
  </si>
  <si>
    <t>Diseñar e implementar estrategias de capacitación a maestros vinculados al programa de fomento a vocaciones científicas</t>
  </si>
  <si>
    <t>3904-1000-5</t>
  </si>
  <si>
    <t>Apoyo al fomento y desarrollo de la apropiación social de la CTeI ASCTI Nacional</t>
  </si>
  <si>
    <t>Estrategias</t>
  </si>
  <si>
    <t>Producir contenidos multiformatos con temáticas en Ciencia, Tecnología e Innovación</t>
  </si>
  <si>
    <t>Producir activaciones regionales de carácter inspirador con temáticas en CTeI</t>
  </si>
  <si>
    <t>Fortalecer la plataforma web y los canales digitales para la difusión de la CTeI</t>
  </si>
  <si>
    <t>Diseñar, formular, implementar y evaluar política pública para el fomento y desarrollo de la Difusión y Divulgación del Conocimiento</t>
  </si>
  <si>
    <t>Diseñar e implementar estrategias para el acceso a la información científica por parte de los actores del sistema.</t>
  </si>
  <si>
    <t>Diseñar e implementar convocatorias que promuevan procesos de
Apropiación Social de CTeI a partir del diálogo e intercambio de
conocimientos entre comunidades de base y comunidad científica
para la solución de problemas</t>
  </si>
  <si>
    <t>Diseñar, formular, implementar y evaluar política pública para el fomento y desarrollo de la Apropiación Social del Conocimiento.</t>
  </si>
  <si>
    <t>Desarrollar espacios de reflexión y diálogo sobre cultura y Apropiación Social de CTeI en Centros de Ciencia o estrategias similares</t>
  </si>
  <si>
    <t>Diseñar e implementar convocatorias o concursos que promueva la participación de ciudadanos y comunidades en actividades de CTeI</t>
  </si>
  <si>
    <t>TOTAL</t>
  </si>
  <si>
    <t>Subtotal</t>
  </si>
  <si>
    <t>*** La aprobación de las solicitudes de modificación, actualización o ajuste a los proyectos de inversión están sujetos a las etapas y procedimientos definidos por la normatividad, el Departamento Nacional de Planeación y el Ministerio de Hacienda y Crédito Público.</t>
  </si>
  <si>
    <t>PLAN ANUAL DE INVERSIÓN Y GASTO PÚBLICO</t>
  </si>
  <si>
    <r>
      <rPr>
        <b/>
        <sz val="14"/>
        <color theme="1"/>
        <rFont val="Arial Narrow"/>
        <family val="2"/>
      </rPr>
      <t>CÓDIGO:</t>
    </r>
    <r>
      <rPr>
        <sz val="14"/>
        <color theme="1"/>
        <rFont val="Arial Narrow"/>
        <family val="2"/>
      </rPr>
      <t xml:space="preserve"> D101PR01F03</t>
    </r>
  </si>
  <si>
    <r>
      <rPr>
        <b/>
        <sz val="14"/>
        <color theme="1"/>
        <rFont val="Arial Narrow"/>
        <family val="2"/>
      </rPr>
      <t>VERSIÓN:</t>
    </r>
    <r>
      <rPr>
        <sz val="14"/>
        <color theme="1"/>
        <rFont val="Arial Narrow"/>
        <family val="2"/>
      </rPr>
      <t xml:space="preserve"> 01</t>
    </r>
  </si>
  <si>
    <r>
      <rPr>
        <b/>
        <sz val="14"/>
        <color theme="1"/>
        <rFont val="Arial Narrow"/>
        <family val="2"/>
      </rPr>
      <t>FECHA:</t>
    </r>
    <r>
      <rPr>
        <sz val="14"/>
        <color theme="1"/>
        <rFont val="Arial Narrow"/>
        <family val="2"/>
      </rPr>
      <t xml:space="preserve"> 2021-01-29</t>
    </r>
  </si>
  <si>
    <t>Mega</t>
  </si>
  <si>
    <t>Objetivos Estratégicos</t>
  </si>
  <si>
    <t>Viceministerio</t>
  </si>
  <si>
    <t>Dirección Responsable</t>
  </si>
  <si>
    <t>Proyecto de Inversión</t>
  </si>
  <si>
    <t>Indicador de Producto</t>
  </si>
  <si>
    <t>Meta de la Vigencia SUIFP</t>
  </si>
  <si>
    <t>Trazador presupuestal (si aplica)</t>
  </si>
  <si>
    <t>Actividades del Gasto SUIFP</t>
  </si>
  <si>
    <t>Rubro Presupuestal</t>
  </si>
  <si>
    <t>Concepto rubro presupuestal</t>
  </si>
  <si>
    <t>Apropiación Inicial</t>
  </si>
  <si>
    <t>Apropiación con Vigencias Futuras</t>
  </si>
  <si>
    <t>Apropiación Bloqueada</t>
  </si>
  <si>
    <t>Apropiación Vigente</t>
  </si>
  <si>
    <t>Créditos</t>
  </si>
  <si>
    <t>Contracréditos</t>
  </si>
  <si>
    <t xml:space="preserve">
Colombia potencia viva y diversa, 
hacia una sociedad del conocimiento.
</t>
  </si>
  <si>
    <t xml:space="preserve">MUNDIALIZACIÓN DEL CONOCIMIENTO
Aumentar la producción de conocimiento científico y tecnológico de alto impacto en articulación con aliados estratégicos nacionales e internacionales.
 </t>
  </si>
  <si>
    <t>Viceministerio de Conocimiento, Innovación y Productividad</t>
  </si>
  <si>
    <t>Dirección de Generación de Conocimiento</t>
  </si>
  <si>
    <t>No aplica</t>
  </si>
  <si>
    <t>C-3902-1000-5-0-3902001-03</t>
  </si>
  <si>
    <t>TRANSFERENCIAS CORRIENTES - SERVICIO DE APOYO FINANCIERO PARA LA GENERACIÓN DE NUEVO CONOCIMIENTO - MEJORAMIENTO DEL IMPACTO DE LA INVESTIGACIÓN CIENTÍFICA EN EL SECTOR SALUD.  NACIONAL</t>
  </si>
  <si>
    <t xml:space="preserve">
Colombia potencia viva y diversa, 
hacia una sociedad del conocimiento.
</t>
  </si>
  <si>
    <t>Fortalecimiento de las capacidadesde los actores del SNCTeI para la generación de conocimiento a nivel nacional</t>
  </si>
  <si>
    <t>C-3902-1000-7-0-3902011-03</t>
  </si>
  <si>
    <t>TRANSFERENCIAS CORRIENTES - SERVICIO DE CLASIFICACIÓN Y RECONOCIMIENTO DE ACTORES DEL SNCTI - FORTALECIMIENTO DE LAS CAPACIDADES DE LOS ACTORES DEL SNCTEI PARA LA GENERACIÓN DE CONOCIMIENTO A NIVEL  NACIONAL</t>
  </si>
  <si>
    <t>C-3902-1000-7-0-3902007-02</t>
  </si>
  <si>
    <t>ADQUISICIÓN DE BIENES Y SERVICIOS - SERVICIO DE ACCESO A BIBLIOGRAFÍA ESPECIALIZADA - FORTALECIMIENTO DE LAS CAPACIDADES DE LOS ACTORES DEL SNCTEI PARA LA GENERACIÓN DE CONOCIMIENTO A NIVEL  NACIONAL</t>
  </si>
  <si>
    <t>C-3902-2000-7-0-3902001-02</t>
  </si>
  <si>
    <t>ADQUISICIÓN DE BIENES Y SERVICIOS - SERVICIO DE APOYO FINANCIERO PARA LA GENERACIÓN DE NUEVO CONOCIMIENTO - FORTALECIMIENTO DE LAS CAPACIDADES DE LOS ACTORES DEL SNCTEI PARA LA GENERACIÓN DE CONOCIMIENTO A NIVEL  NACIONAL</t>
  </si>
  <si>
    <t>C-3902-1000-7-0-3902001-03</t>
  </si>
  <si>
    <t>TRANSFERENCIAS CORRIENTES - SERVICIO DE APOYO FINANCIERO PARA LA GENERACIÓN DE NUEVO CONOCIMIENTO - FORTALECIMIENTO DE LAS CAPACIDADES DE LOS ACTORES DEL SNCTEI PARA LA GENERACIÓN DE CONOCIMIENTO A NIVEL  NACIONAL</t>
  </si>
  <si>
    <t xml:space="preserve">
Colombia potencia viva y diversa, 
hacia una sociedad del conocimiento.
</t>
  </si>
  <si>
    <t xml:space="preserve">SOFISTICACIÓN DEL SECTOR PRODUCTIVO
Impulsar el desarrollo tecnológico y la innovación para la sofisticación del sector productivo </t>
  </si>
  <si>
    <t>C-3903-1000-6-0-3903006-03</t>
  </si>
  <si>
    <t>TRANSFERENCIAS CORRIENTES- SERVICIO DE APOYO PARA DEDUCCIÓN TRIBUTARIA-FORTALECIMIENTO DE LAS CAPACIDADES DE TRANSFERENCIA Y USO DEL CONOCIMIENTO PARA LA INNOVACION A NIVEL  NACIONAL</t>
  </si>
  <si>
    <t>Realizar el apoyo financiero a proyectos para el desarrollo de pruebas de concepto y/o la validación precomercial y comercial de prototipos de nuevas tecnologías</t>
  </si>
  <si>
    <t>Realizar la contratación del diagnóstico y la propuesta técnica para el diseño de un instrumento para crear una red de laboratorios e infraestructuras tecnológicas compartidas para I+D</t>
  </si>
  <si>
    <t>Realizar el apoyo financiero a proyectos para implementar la red de laboratorios e infraestructuras tecnológicas compartidas (Nano, Bio; TIC, Cogno, industrias 4.0)</t>
  </si>
  <si>
    <t>C-3903-1000-6-0-3903002-03</t>
  </si>
  <si>
    <t>TRANSFERENCIAS CORRIENTES- SERVICIO DE APOYO PARA EL DESARROLLO TECNOLÓGICO Y LA INNOVACIÓN-FORTALECIMIENTO DE LAS CAPACIDADES DE TRANSFERENCIA Y USO DEL CONOCIMIENTO PARA LA INNOVACION A NIVEL  NACIONAL</t>
  </si>
  <si>
    <t>Realizar el apoyo financiero a proyectos de fortalecimiento de estructuras de interfaz para la transferencia de tecnología</t>
  </si>
  <si>
    <t>Realizar el apoyo financiero a proyectos para el cierre de brechas a través de la adopción y adaptación de tecnología</t>
  </si>
  <si>
    <t>Realizar el apoyo financiero al acompañamiento del proceso de alistamiento comercial de invenciones protegidas o en proceso de protección por patente</t>
  </si>
  <si>
    <t>Realizar el apoyo financiero a proyectos para la creación y fortalecimiento de empresas de base tecnológica</t>
  </si>
  <si>
    <t>Realizar el apoyo financiero al proyecto de creación de una red de instituciones dedicadas a estudios de inteligencia competitiva</t>
  </si>
  <si>
    <t>Realizar el apoyo financiero al acompañamiento tecnico a la generación de capacidades de gestión de la innovación de la Mipymes - Programa Alianzas regionales para la innovación</t>
  </si>
  <si>
    <t>Realizar el apoyo financiero a iniciativas clúster empresariales regionales para la innovación en sectores estratégicos</t>
  </si>
  <si>
    <t>Realizar el apoyo financiero a la vinculación de doctores a empresas en el marco de proyectos de i+D+i</t>
  </si>
  <si>
    <t>C-3903-1000-6-0-3903013-03</t>
  </si>
  <si>
    <t>TRANSFERENCIAS CORRIENTES- SERVICIOS DE APOYO PARA LA IMPLEMENTACIÓN DE INNOVACIÓN EN LAS EMPRESAS-FORTALECIMIENTO DE LAS CAPACIDADES DE TRANSFERENCIA Y USO DEL CONOCIMIENTO PARA LA INNOVACION A NIVEL  NACIONAL</t>
  </si>
  <si>
    <t>Realizar la contratación de un diagnóstico para el diseño de un instrumento para el apoyo a la creación y fortalecimiento de parques científicos y tecnológicos</t>
  </si>
  <si>
    <t>Realizar el apoyo financiero a proyectos de creación y fortalecimiento de parques científicos y tecnológicos</t>
  </si>
  <si>
    <t>Colombia potencia viva y diversa, 
hacia una sociedad del conocimiento.</t>
  </si>
  <si>
    <t xml:space="preserve">ECONOMÍA BIOPRODUCTIVA
Diseñar el implementar la misión de bioeconomía  para promover el  aprovechamiento sostenible de la biodiversidad
 </t>
  </si>
  <si>
    <t>C-3903-1000-5-0-3903010-03</t>
  </si>
  <si>
    <t>TRANSFERENCIAS CORRIENTES - SERVICIO DE APOYO PARA LA REALIZACIÓN DE EXPEDICIONES CIENTÍFICAS - INCREMENTO DE LAS ACTIVIDADES DE CIENCIA, TECNOLOGIA E INNOVACION EN LA CONSTRUCCION DE LA BIOECONOMIA A NIVEL NACIONAL</t>
  </si>
  <si>
    <t>C-3903-1000-5-0-3903011-03</t>
  </si>
  <si>
    <t>TRANSFERENCIAS CORRIENTES - SERVICIO DE APOYO PARA LA CURADURÍA DE COLECCIONES BIOLÓGICAS - INCREMENTO DE LAS ACTIVIDADES DE CIENCIA, TECNOLOGIA E INNOVACION EN LA CONSTRUCCION DE LA BIOECONOMIA A NIVEL NACIONAL</t>
  </si>
  <si>
    <t>C-3903-1000-5-0-3903012-03</t>
  </si>
  <si>
    <t>TRANSFERENCIAS CORRIENTES - SERVICIOS DE COMUNICACIÓN CON ENFOQUE EN CIENCIA TECNOLOGÍA Y SOCIEDAD</t>
  </si>
  <si>
    <t>C-3903-1000-5-0-3903002-03</t>
  </si>
  <si>
    <t>TRANSFERENCIAS CORRIENTES - SERVICIO DE APOYO PARA EL DESARROLLO TECNOLÓGICO Y LA INNOVACIÓN - INCREMENTO DE LAS ACTIVIDADES DE CIENCIA, TECNOLOGIA E INNOVACION EN LA CONSTRUCCION DE LA BIOECONOMIA A NIVEL NACIONAL</t>
  </si>
  <si>
    <t>C-3903-1000-5-0-3903005-03</t>
  </si>
  <si>
    <t>TRANSFERENCIAS CORRIENTES - SERVICIO DE APOYO PARA LA TRANSFERENCIA DE CONOCIMIENTO Y TECNOLOGÍA - INCREMENTO DE LAS ACTIVIDADES DE CIENCIA, TECNOLOGIA E INNOVACION EN LA CONSTRUCCION DE LA BIOECONOMIA A NIVEL NACIONAL</t>
  </si>
  <si>
    <t>FORTALECER LAS CAPACIDADES REGIONALES
Potenciar las capacidades regionales de CTeI que promuevan el desarrollo social  y productivo hacia una Colombia Científica.</t>
  </si>
  <si>
    <t>Viceministerio de Talento y Apropiación social del Conocimiento</t>
  </si>
  <si>
    <t>Dirección de Vocaciones y Formación en CTeI</t>
  </si>
  <si>
    <t>C-3902-1000-6-0-3902006-03</t>
  </si>
  <si>
    <t>TRANSFERENCIAS CORRIENTES - SERVICIO DE APOYO FINANCIERO PARA LA FORMACIÓN DE NIVEL MAESTRÍA - CAPACITACIÓN DE RECURSOS HUMANOS PARA LA INVESTIGACIÓN  NACIONAL</t>
  </si>
  <si>
    <t>C-3902-1000-6-0-3902012-03</t>
  </si>
  <si>
    <t>TRANSFERENCIAS CORRIENTES - SERVICIO DE APOYO FINANCIERO A ESTANCIAS POSDOCTORALES - CAPACITACIÓN DE RECURSOS HUMANOS PARA LA INVESTIGACIÓN  NACIONAL</t>
  </si>
  <si>
    <t>C-3902-1000-6-0-3902005-03</t>
  </si>
  <si>
    <t>TRANSFERENCIAS CORRIENTES - SERVICIO DE APOYO FINANCIERO PARA LA FORMACIÓN DE NIVEL DOCTORAL - CAPACITACIÓN DE RECURSOS HUMANOS PARA LA INVESTIGACIÓN  NACIONAL</t>
  </si>
  <si>
    <t>Equidad de la mujer</t>
  </si>
  <si>
    <t>C-3904-1000-4-0-3904005-03</t>
  </si>
  <si>
    <t>TRANSFERENCIAS CORRIENTES - SERVICIO DE APOYO FINANCIERO PARA EL FOMENTO DE VOCACIONES CIENTÍFICAS EN CTEI - DESARROLLO DE VOCACIONES CIENTÍFICAS Y CAPACIDADES PARA LA INVESTIGACIÓN EN NIÑOS Y JÓVENES A NIVEL  NACIONAL</t>
  </si>
  <si>
    <t>NA</t>
  </si>
  <si>
    <t>Desarrollar estrategias de reconocimiento y articulación de actores del programa de fortalecimiento de las vocaciones científicas en Instituciones educativas (jóvenes investigadores)</t>
  </si>
  <si>
    <t>C-3904-1000-4-0-3904007-03</t>
  </si>
  <si>
    <t>TRANSFERENCIAS CORRIENTES - SERVICIO DE APOYO FINANCIERO PARA EL FORTALECIMIENTO DE CAPACIDADES INSTITUCIONALESPARA EL FOMENTO DE VOCACIÓN CIENTÍFICA - DESARROLLO DE VOCACIONES CIENTÍFICAS Y CAPACIDADES PARA LA INVESTIGACIÓN EN NIÑOS Y JÓVENES A NIVE</t>
  </si>
  <si>
    <t>Brindar apoyo técnico y financiero para el desarrollo de actividades que generen y fortalezcan vocaciones científicas en niños y jóvenes del país</t>
  </si>
  <si>
    <t>APROPIACION SOCIAL Y RECONOCIMIENTO DE SABERES
Ampliar las dinámicas de generación, circulación y uso de conocimiento y los saberes ancestrales propiciando sinergias entre actores del SCNTI que permitan cerrar las brechas históricas de inequidad en CTeI</t>
  </si>
  <si>
    <t>Dirección de Capacidades y Divulgación de la CTeI</t>
  </si>
  <si>
    <t>C-3904-1000-5-0-3904018-03</t>
  </si>
  <si>
    <t>TRANSFERENCIAS CORRIENTES - SERVICIOS DE COMUNICACIÓN CON ENFOQUE EN CIENCIA TECNOLOGÍA Y SOCIEDAD - APOYO  AL FOMENTO Y DESARROLLO DE LA APROPIACIÓN SOCIAL DE LA CTEI - ASCTI  NACIONAL</t>
  </si>
  <si>
    <t>C-3904-1000-5-0-3904021-03</t>
  </si>
  <si>
    <t>TRANSFERENCIAS CORRIENTES - SERVICIOS DE APOYO PARA LA GESTIÓN DEL CONOCIMIENTO EN CULTURA Y APROPIACIÓN SOCIAL DE LA CIENCIA, LA TECNOLOGÍA Y LA INNOVACIÓN - APOYO  AL FOMENTO Y DESARROLLO DE LA APROPIACIÓN SOCIAL DE LA CTEI - ASCTI  NACIONAL</t>
  </si>
  <si>
    <t>C-3904-1000-5-0-3904019-03</t>
  </si>
  <si>
    <t>TRANSFERENCIAS CORRIENTES - SERVICIOS DE APOYO FINANCIERO PARA EL FORTALECIMIENTO DE PROCESOS DE INTERCAMBIO Y TRANSFERENCIA DEL CONOCIMIENTO - APOYO  AL FOMENTO Y DESARROLLO DE LA APROPIACIÓN SOCIAL DE LA CTEI - ASCTI  NACIONAL</t>
  </si>
  <si>
    <t>C-3904-1000-5-0-3904016-03</t>
  </si>
  <si>
    <t>TRANSFERENCIAS CORRIENTES - SERVICIOS PARA FORTALECER LA PARTICIPACIÓN CIUDADANA EN CIENCIA, TECNOLOGÍA E INNOVACIÓN - APOYO  AL FOMENTO Y DESARROLLO DE LA APROPIACIÓN SOCIAL DE LA CTEI - ASCTI  NACIONAL</t>
  </si>
  <si>
    <t>C-3904-1000-5-0-3904020-03</t>
  </si>
  <si>
    <t>TRANSFERENCIAS CORRIENTES - SERVICIOS DE APOYO PARA EL FORTALECIMIENTO DE PROCESOS DE INTERCAMBIO Y TRANSFERENCIA DEL CONOCIMIENTO - APOYO  AL FOMENTO Y DESARROLLO DE LA APROPIACIÓN SOCIAL DE LA CTEI - ASCTI  NACIONAL</t>
  </si>
  <si>
    <t>Acompañar técnicamente el desarrollo de procesos de Apropiación Social de CTeI a partir del diálogo e intercambio de conocimientos.
Ideas para el cambio</t>
  </si>
  <si>
    <t>Acompañar el proceso de autoevaluación de Centros de Ciencia en el marco del proceso de reconocimiento de actores del SNCTeI</t>
  </si>
  <si>
    <t>Realizar los procesos de Centros de Ciencia en el marco del proceso de reconocimiento de actores del SNCTeI</t>
  </si>
  <si>
    <t>C-3904-1000-5-0-3904015-03</t>
  </si>
  <si>
    <t>TRANSFERENCIAS CORRIENTES - SERVICIOS DE APOYO FINANCIERO PARA EL FORTALECIMIENTO DE LA PARTICIPACIÓN CIUDADANA EN CIENCIA, TECNOLOGÍA E INNOVACIÓN - APOYO  AL FOMENTO Y DESARROLLO DE LA APROPIACIÓN SOCIAL DE LA CTEI - ASCTI  NACIONAL</t>
  </si>
  <si>
    <t>Financiar propuestas de la convocatoria o concurso que promueva la participación de ciudadanos y comunidades en actividades de CTeI.</t>
  </si>
  <si>
    <t>MUNDIALIZACIÓN DEL CONOCIMIENTO
Aumentar la producción de conocimiento científico y tecnológico de alto impacto en articulación con aliados estratégicos nacionales e internacionales.</t>
  </si>
  <si>
    <r>
      <t>Apoyo fortalecimiento de la</t>
    </r>
    <r>
      <rPr>
        <sz val="14"/>
        <color theme="1"/>
        <rFont val="Arial Narrow"/>
        <family val="2"/>
      </rPr>
      <t xml:space="preserve"> transferencia internacional de conocimiento a los actores del SNCTI nivel nacional</t>
    </r>
  </si>
  <si>
    <t>C-3901-1000-7-0-3901004-03</t>
  </si>
  <si>
    <t xml:space="preserve">TRANSFERENCIAS CORRIENTES - SERVICIO DE COOPERACIÓN INTERNACIONAL PARA LA CTEI - APOYO AL FORTALECIMIENTO DE LA TRANSFERENCIA INTERNACIONAL DE CONOCIMIENTO A LOS ACTORES DEL SNCTI NIVEL NACIONAL  </t>
  </si>
  <si>
    <t>C-3901-1000-8-0-3901002-3</t>
  </si>
  <si>
    <t>TRANSFERENCIAS CORRIENTES - DOCUMENTOS DE POLÍTICA - FORTALECIMIENTO CAPACIDADES REGIONALES EN CIENCIA, TECNOLOGIA E INNOVACION  NACIONAL</t>
  </si>
  <si>
    <t>C-3901-1000-8-0-3901002-02</t>
  </si>
  <si>
    <t>Adquisición de bienes y servicios- documentos de política- Fortalecimiento capacidades regionales en ciencia tecnologia e innovación nacional</t>
  </si>
  <si>
    <t>C-3901-1000-8-0-3901002-2</t>
  </si>
  <si>
    <t>C-3901-1000-8-0-3901008-02</t>
  </si>
  <si>
    <t>Adquisición de bienes y servicios- Servicios de asistencia técnica a los actores de los sistemas territoriales de Ciencia, Tecnología e Innovación -CTeI- Fortalecimiento capacidades regionales en ciencia tecnologia e innovación nacional</t>
  </si>
  <si>
    <t>C-3901-1000-8-0-3901008-3</t>
  </si>
  <si>
    <t>TRANSFERENCIA CORRIENTES- SERVICIOS DE ASISTENCIA TÉCNICA A LOS ACTORES DE LOS SISTEMAS TERRITORIALES DE CIENCIA, TECNOLOGÍA E INNOVACIÓN -CTEI- FORTALECIMIENTO CAPACIDADES REGIONALES EN CIENCIA TECNOLOGIA E INNOVACIÓN NACIONAL</t>
  </si>
  <si>
    <t>C-3901-1000-8-0-3901001-3</t>
  </si>
  <si>
    <t>TRANSFERENCIA CORRIENTES- DOCUMENTOS DE PLANEACIÓN- FORTALECIMIENTO CAPACIDADES REGIONALES EN CIENCIA TECNOLOGIA E INNOVACIÓN NACIONAL</t>
  </si>
  <si>
    <t>C-3901-1000-8-0-3901005-2</t>
  </si>
  <si>
    <t>TRANSFERENCIAS CORRIENTES - SERVICIO DE COORDINACIÓN INSTITUCIONAL - FORTALECIMIENTO CAPACIDADES REGIONALES EN CIENCIA, TECNOLOGIA E INNOVACION  NACIONAL</t>
  </si>
  <si>
    <t>ADQUISICIÓN DE BIENES Y SERVICIOS- SERVICIOS DE COORDINACIÓN INSTITUCIONAL- FORTALECIMIENTO CAPACIDADES REGIONALES EN CIENCIA TECNOLOGIA E INNOVACIÓN NACIONAL</t>
  </si>
  <si>
    <t>MODERNIZACIÓN DEL MINISTERIO Y FORTALECIMIENTO INSTITUCIONAL
Generar lineamientos a nivel nacional y regional para implementación de procesos de innovación que generen valor público</t>
  </si>
  <si>
    <t>Dirección Administrativa y Financiera</t>
  </si>
  <si>
    <t>Administración sistema nacional de ciencia y tecnología  nacional</t>
  </si>
  <si>
    <t>C-3901-1000-6-0-3901005-02</t>
  </si>
  <si>
    <t>ADQUISICIÓN DE BIENES Y SERVICIOS - SERVICIO DE COORDINACIÓN INSTITUCIONAL - ADMINISTRACIÓN SISTEMA NACIONAL DE CIENCIA Y TECNOLOGÍA  NACIONAL</t>
  </si>
  <si>
    <t>Productos de comunicación de la CTeI (por tipo de producto y/o por temática y/o por población a la que va dirigida</t>
  </si>
  <si>
    <t>Dilvulgar el desarrollo y resultado de los eventos gestionados</t>
  </si>
  <si>
    <t>C-3901-1000-6-0-3901006-03</t>
  </si>
  <si>
    <t>TRANSFERENCIAS CORRIENTES - SERVICIO DE DIVULGACIÓN - ADMINISTRACIÓN SISTEMA NACIONAL DE CIENCIA Y TECNOLOGÍA  NACIONAL</t>
  </si>
  <si>
    <t>C-3901-1000-6-0-3901002-03</t>
  </si>
  <si>
    <t>TRANSFERENCIAS CORRIENTES - DOCUMENTOS DE POLÍTICA - ADMINISTRACIÓN SISTEMA NACIONAL DE CIENCIA Y TECNOLOGÍA  NACIONAL</t>
  </si>
  <si>
    <t>C-3901-1000-5-0-3901007-02</t>
  </si>
  <si>
    <t>ADQUISICIÓN DE BIENES Y SERVICIOS - SERVICIOS DE INFORMACIÓN PARA LA CTEI - APOYO AL PROCESO DE TRANSFORMACIÓN DIGITAL PARA LA GESTIÓN Y PRESTACIÓN DE SERVICIOS DE TI EN EL SECTOR CTI Y A NIVEL  NACIONAL</t>
  </si>
  <si>
    <t>Indice de Gobierno en Línea  (**)
Nivel de Satisfacción de los
usuarios del sector CTeI en la prestación de
servicios tecnológicos</t>
  </si>
  <si>
    <t>100% de los criterios priorizados para la vigencia
97%</t>
  </si>
  <si>
    <t>C-3901-1000-5-0-3901007-03</t>
  </si>
  <si>
    <t>TRANSFERENCIAS CORRIENTES - SERVICIOS DE INFORMACIÓN PARA LA CTEI - APOYO AL PROCESO DE TRANSFORMACIÓN DIGITAL PARA LA GESTIÓN Y PRESTACIÓN DE SERVICIOS DE TI EN EL SECTOR CTI Y A NIVEL  NACIONAL</t>
  </si>
  <si>
    <t>Diferencia</t>
  </si>
  <si>
    <t>CONTROL DE CAMBIOS AL PLAN DE ANUAL DE INVERSIÓN 2021</t>
  </si>
  <si>
    <t>FECHA</t>
  </si>
  <si>
    <t>Cambios</t>
  </si>
  <si>
    <t>Ente Aprobador</t>
  </si>
  <si>
    <t>Versión</t>
  </si>
  <si>
    <t>29 de enero de 2021</t>
  </si>
  <si>
    <t>Versión inicial del Plan de Anual de Inversión</t>
  </si>
  <si>
    <t xml:space="preserve">Comité Ministerial </t>
  </si>
  <si>
    <t>OBSERVACIONES OCI</t>
  </si>
  <si>
    <t>Indicador relacionado</t>
  </si>
  <si>
    <t>(PP-21) Becas, créditos beca para la formación de maestría apoyadas por Minciencias y aliados  valor: 1,542.00 (NUM)</t>
  </si>
  <si>
    <t>(EP-21) Estancias posdoctorales apoyadas por Minciencias y aliados  valor: 200.00 (NUM)</t>
  </si>
  <si>
    <t>No tiene meta</t>
  </si>
  <si>
    <t>N.A.</t>
  </si>
  <si>
    <t>FALTA INF.</t>
  </si>
  <si>
    <t xml:space="preserve"> (PP-21) Avance en las iniciativas priorizadas en el Plan de Transformación Digital  valor: 100.00 (%)
 (VV-21) Avance en las iniciativas priorizadas en el Plan de Transformación Digital - Sistemas de Información, Datos y Servicios Digitales - Gobierno y Gestión de TIC para la CTeI  valor: 30.00 (%)
 (VV-21) Avance en las iniciativas priorizadas en el Plan de Transformación Digital - Infraestructura Digital - Gobierno y Gestión de TIC para la CTeI  valor: 70.00 (%)</t>
  </si>
  <si>
    <t>(EP-21) Niños niñas adolescentes certificados fortalecimiento capacidades investigación y creación  valor: 17,000.00 (NUM)</t>
  </si>
  <si>
    <t>SE INCUMPLIO EL PLAN DE INVERSION PARA ESTA PARTE DEL PROYECTO DE INVERSION</t>
  </si>
  <si>
    <t>SE INCUMPLIO EL PLAN DE INVERSION PARA ESTA PARTE DEL PROYECTO DE INVERSION, SOLO SE COMPROMETIO PERO NO SE OBLIGO</t>
  </si>
  <si>
    <t>SE INCUMPLIO EL PLAN DE INVERSION PARA ESTA PARTE DEL PROYECTO DE INVERSION
Cómo se cumplió la meta si se ejecutó con menos presupuesto en la vigencia?</t>
  </si>
  <si>
    <t>No es claro dentro de cual indicador se puede identificar el cumplimiento de la meta</t>
  </si>
  <si>
    <t>Por qué aparece este inidcador relacionado en el Plan de Inversión si no tiene apropiación ni meta?</t>
  </si>
  <si>
    <t>Por qué no tiene meta establecida?</t>
  </si>
  <si>
    <t>Por qué no tiene meta establecida?
SE INCUMPLIO EL PLAN DE INVERSION PARA ESTA PARTE DEL PROYECTO DE INVERSION</t>
  </si>
  <si>
    <t>Se debe completar la información respecto del porcentaje de compromiso y obligación</t>
  </si>
  <si>
    <t>FALTA CALCULAR LOS % DE EJECUCION DE LO COMP Y LO OBLIG</t>
  </si>
  <si>
    <t>El cumplimiento de la meta esta se supero en un 54,2%
 Como se logró conceder más creditos condonables con la mismos recursos financieros asigados inisialmente para la vigencia 2021?</t>
  </si>
  <si>
    <t>Por qué aparece este inidcador relacionado en el Plan de Inversión si no tiene recursos financieros asignados ?</t>
  </si>
  <si>
    <t xml:space="preserve">Aclarar el avance de la meta porque no corresponde con las unidades de medida establecidas. 
No se dio cumplimiento el plan de inversión para esta parte del proyecto. </t>
  </si>
  <si>
    <t>Por qué aparece este inidcador relacionado en el Plan de Inversión si no tiene apropiación?
SE INCUMPLIO EL PLAN DE INVERSION PARA ESTA PARTE DEL PROYECTO DE INVERSION</t>
  </si>
  <si>
    <t>SE INCUMPLIO EL PLAN DE INVERSION PARA ESTA PARTE DEL PROYECTO DE INVERSION, SOLO SE COMPROMETIO PERO NO SE OBLIGO.
No es claro el avance de la meta ni el indicador relacionado.</t>
  </si>
  <si>
    <t>SE INCUMPLIO EL PLAN DE INVERSION PARA ESTA PARTE DEL PROYECTO DE INVERSION, SOLO SE COMPROMETIO PERO NO SE OBLIGO
No es claro el establecimiento de las metas, ni el avance de las metas ni los indicadores relacionados.</t>
  </si>
  <si>
    <t>SE INCUMPLIO EL PLAN DE INVERSION PARA ESTA PARTE DEL PROYECTO DE INVERSION, SOLO SE COMPROMETIO PERO NO SE OBLIGO
No es claro el establecimiento de las metas, ni su avance,ni los indicadores relacionados.</t>
  </si>
  <si>
    <t>SE INCUMPLIO EL PLAN DE INVERSION PARA ESTA PARTE DEL PROYECTO DE INVERSION
No es claro el establecimiento de las metas, ni el avance de las metas ni los indicadores relacionados.</t>
  </si>
  <si>
    <t>Esta es la información publicada en l página en el seguimieto por parte de la OAPII, hay porcentajes que no fueron calculados, como por ejemplo estos que se encuentran en 0% pero si tienen valores obligados y comprometidos.
Adicionalmente no aparecen los avance de las metas ni el inidicador relacionado.
Tres de los indicadores no se cumplimieron  en la ejecución del plan de inversión para esta parte del proyecto:
Fila 40, 41 y 45</t>
  </si>
  <si>
    <t>Por qué aparece este inidcador relacionado en el Plan de Inversión si no tiene recursos asignados apropiación ni meta?</t>
  </si>
  <si>
    <t>REVISO: Guillermo Alba C. - Jefe Oficina OCI</t>
  </si>
  <si>
    <t>ELABORO: Paola Andrea Rodriguez G. - Auditora OCI</t>
  </si>
  <si>
    <r>
      <rPr>
        <b/>
        <sz val="24"/>
        <color theme="1"/>
        <rFont val="Arial Narrow"/>
        <family val="2"/>
      </rPr>
      <t xml:space="preserve">SEGUIMIENTO PLAN ANUAL DE INVERSIÓN 2021
</t>
    </r>
    <r>
      <rPr>
        <b/>
        <sz val="16"/>
        <color theme="1"/>
        <rFont val="Arial Narrow"/>
        <family val="2"/>
      </rPr>
      <t>OFICINA DE CONTROL INTERNO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</si>
</sst>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 #,##0.00;\-&quot;$&quot;\ #,##0.00"/>
    <numFmt numFmtId="41" formatCode="_-* #,##0_-;\-* #,##0_-;_-* &quot;-&quot;_-;_-@_-"/>
    <numFmt numFmtId="43" formatCode="_-* #,##0.00_-;\-* #,##0.00_-;_-* &quot;-&quot;??_-;_-@_-"/>
    <numFmt numFmtId="164" formatCode="_-&quot;$&quot;* #,##0_-;\-&quot;$&quot;* #,##0_-;_-&quot;$&quot;* &quot;-&quot;_-;_-@_-"/>
    <numFmt numFmtId="165" formatCode="_-&quot;$&quot;* #,##0_-;\-&quot;$&quot;* #,##0_-;_-&quot;$&quot;* &quot;-&quot;??_-;_-@_-"/>
    <numFmt numFmtId="166" formatCode="_-* #,##0_-;\-* #,##0_-;_-* &quot;-&quot;??_-;_-@_-"/>
    <numFmt numFmtId="167" formatCode="[$-240A]d&quot; de &quot;mmmm&quot; de &quot;yyyy;@"/>
  </numFmts>
  <fonts count="33" x14ac:knownFonts="1">
    <font>
      <sz val="11"/>
      <color theme="1"/>
      <name val="Calibri"/>
      <family val="2"/>
      <scheme val="minor"/>
    </font>
    <font>
      <sz val="11"/>
      <color theme="1"/>
      <name val="Calibri"/>
      <family val="2"/>
      <scheme val="minor"/>
    </font>
    <font>
      <sz val="10"/>
      <color theme="1"/>
      <name val="Segoe UI"/>
      <family val="2"/>
    </font>
    <font>
      <sz val="12"/>
      <color theme="1"/>
      <name val="Arial Narrow"/>
      <family val="2"/>
    </font>
    <font>
      <b/>
      <sz val="16"/>
      <color theme="1"/>
      <name val="Arial Narrow"/>
      <family val="2"/>
    </font>
    <font>
      <b/>
      <sz val="12"/>
      <color theme="1"/>
      <name val="Arial Narrow"/>
      <family val="2"/>
    </font>
    <font>
      <b/>
      <sz val="18"/>
      <color theme="0"/>
      <name val="Arial Narrow"/>
      <family val="2"/>
    </font>
    <font>
      <b/>
      <sz val="12"/>
      <color theme="0"/>
      <name val="Arial Narrow"/>
      <family val="2"/>
    </font>
    <font>
      <b/>
      <sz val="12"/>
      <name val="Arial Narrow"/>
      <family val="2"/>
    </font>
    <font>
      <sz val="12"/>
      <name val="Arial"/>
      <family val="2"/>
    </font>
    <font>
      <sz val="12"/>
      <color theme="1"/>
      <name val="Arial"/>
      <family val="2"/>
    </font>
    <font>
      <b/>
      <sz val="11"/>
      <color theme="1"/>
      <name val="Arial Narrow"/>
      <family val="2"/>
    </font>
    <font>
      <sz val="11"/>
      <color theme="1"/>
      <name val="Calibri"/>
      <family val="2"/>
    </font>
    <font>
      <sz val="14"/>
      <color theme="1"/>
      <name val="Arial Narrow"/>
      <family val="2"/>
    </font>
    <font>
      <b/>
      <sz val="14"/>
      <name val="Arial Narrow"/>
      <family val="2"/>
    </font>
    <font>
      <b/>
      <sz val="14"/>
      <color theme="1"/>
      <name val="Arial Narrow"/>
      <family val="2"/>
    </font>
    <font>
      <sz val="14"/>
      <name val="Arial Narrow"/>
      <family val="2"/>
    </font>
    <font>
      <b/>
      <sz val="14"/>
      <color theme="0"/>
      <name val="Arial Narrow"/>
      <family val="2"/>
    </font>
    <font>
      <sz val="11"/>
      <name val="Arial Narrow"/>
      <family val="2"/>
    </font>
    <font>
      <sz val="14"/>
      <color rgb="FFFF0000"/>
      <name val="Arial Narrow"/>
      <family val="2"/>
    </font>
    <font>
      <sz val="10"/>
      <name val="Arial Narrow"/>
      <family val="2"/>
    </font>
    <font>
      <sz val="11"/>
      <color rgb="FF000000"/>
      <name val="Arial Narrow"/>
      <family val="2"/>
    </font>
    <font>
      <sz val="12"/>
      <name val="Arial Narrow"/>
      <family val="2"/>
    </font>
    <font>
      <b/>
      <sz val="9"/>
      <color indexed="81"/>
      <name val="Tahoma"/>
      <family val="2"/>
    </font>
    <font>
      <sz val="9"/>
      <color indexed="81"/>
      <name val="Tahoma"/>
      <family val="2"/>
    </font>
    <font>
      <b/>
      <sz val="14"/>
      <color theme="0"/>
      <name val="Segoe UI"/>
      <family val="2"/>
    </font>
    <font>
      <b/>
      <sz val="12"/>
      <color theme="0"/>
      <name val="Segoe UI"/>
      <family val="2"/>
    </font>
    <font>
      <sz val="11"/>
      <name val="Segoe UI"/>
      <family val="2"/>
    </font>
    <font>
      <sz val="12"/>
      <name val="Segoe UI"/>
      <family val="2"/>
    </font>
    <font>
      <b/>
      <sz val="14"/>
      <name val="Segoe UI"/>
      <family val="2"/>
    </font>
    <font>
      <sz val="12"/>
      <color rgb="FFFF0000"/>
      <name val="Arial Narrow"/>
      <family val="2"/>
    </font>
    <font>
      <b/>
      <sz val="12"/>
      <color rgb="FFFF0000"/>
      <name val="Arial Narrow"/>
      <family val="2"/>
    </font>
    <font>
      <b/>
      <sz val="24"/>
      <color theme="1"/>
      <name val="Arial Narrow"/>
      <family val="2"/>
    </font>
  </fonts>
  <fills count="13">
    <fill>
      <patternFill patternType="none"/>
    </fill>
    <fill>
      <patternFill patternType="gray125"/>
    </fill>
    <fill>
      <patternFill patternType="solid">
        <fgColor theme="0"/>
        <bgColor indexed="64"/>
      </patternFill>
    </fill>
    <fill>
      <patternFill patternType="solid">
        <fgColor rgb="FF3366CC"/>
        <bgColor indexed="64"/>
      </patternFill>
    </fill>
    <fill>
      <patternFill patternType="solid">
        <fgColor rgb="FFE6EFFD"/>
        <bgColor indexed="64"/>
      </patternFill>
    </fill>
    <fill>
      <patternFill patternType="solid">
        <fgColor theme="4"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8"/>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tint="-4.9989318521683403E-2"/>
        <bgColor indexed="64"/>
      </patternFill>
    </fill>
  </fills>
  <borders count="23">
    <border>
      <left/>
      <right/>
      <top/>
      <bottom/>
      <diagonal/>
    </border>
    <border>
      <left style="thin">
        <color auto="1"/>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cellStyleXfs>
  <cellXfs count="213">
    <xf numFmtId="0" fontId="0" fillId="0" borderId="0" xfId="0"/>
    <xf numFmtId="0" fontId="3" fillId="2" borderId="0" xfId="0" applyFont="1" applyFill="1" applyAlignment="1">
      <alignment horizontal="center" vertical="center"/>
    </xf>
    <xf numFmtId="0" fontId="7" fillId="3"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9" fillId="0" borderId="12" xfId="0" applyFont="1" applyBorder="1" applyAlignment="1">
      <alignment horizontal="center" vertical="center" wrapText="1"/>
    </xf>
    <xf numFmtId="0" fontId="3" fillId="2" borderId="4" xfId="0" applyFont="1" applyFill="1" applyBorder="1" applyAlignment="1">
      <alignment horizontal="center" vertical="center"/>
    </xf>
    <xf numFmtId="0" fontId="9" fillId="0" borderId="4" xfId="0" applyFont="1" applyBorder="1" applyAlignment="1">
      <alignment vertical="center" wrapText="1"/>
    </xf>
    <xf numFmtId="164" fontId="3" fillId="2" borderId="4" xfId="4" applyFont="1" applyFill="1" applyBorder="1" applyAlignment="1">
      <alignment horizontal="center" vertical="center"/>
    </xf>
    <xf numFmtId="164" fontId="3" fillId="2" borderId="4" xfId="0" applyNumberFormat="1" applyFont="1" applyFill="1" applyBorder="1" applyAlignment="1">
      <alignment horizontal="center" vertical="center"/>
    </xf>
    <xf numFmtId="9" fontId="3" fillId="2" borderId="4" xfId="3" applyFont="1" applyFill="1" applyBorder="1" applyAlignment="1">
      <alignment horizontal="center" vertical="center"/>
    </xf>
    <xf numFmtId="0" fontId="9" fillId="0" borderId="4" xfId="0" applyFont="1" applyBorder="1" applyAlignment="1">
      <alignment horizontal="center" vertical="center" wrapText="1"/>
    </xf>
    <xf numFmtId="0" fontId="9" fillId="0" borderId="4" xfId="0" applyFont="1" applyBorder="1" applyAlignment="1">
      <alignment horizontal="justify" vertical="center" wrapText="1"/>
    </xf>
    <xf numFmtId="164" fontId="3" fillId="0" borderId="4" xfId="0" applyNumberFormat="1" applyFont="1" applyBorder="1" applyAlignment="1">
      <alignment horizontal="center" vertical="center"/>
    </xf>
    <xf numFmtId="0" fontId="10" fillId="0" borderId="4" xfId="0" applyFont="1" applyBorder="1" applyAlignment="1">
      <alignment horizontal="center" vertical="center" wrapText="1"/>
    </xf>
    <xf numFmtId="164" fontId="7" fillId="3" borderId="4" xfId="0" applyNumberFormat="1" applyFont="1" applyFill="1" applyBorder="1" applyAlignment="1">
      <alignment horizontal="center" vertical="center" wrapText="1"/>
    </xf>
    <xf numFmtId="43" fontId="3" fillId="2" borderId="0" xfId="1" applyFont="1" applyFill="1" applyAlignment="1">
      <alignment horizontal="center" vertical="center"/>
    </xf>
    <xf numFmtId="43" fontId="3" fillId="2" borderId="0" xfId="0" applyNumberFormat="1" applyFont="1" applyFill="1" applyAlignment="1">
      <alignment horizontal="center" vertical="center"/>
    </xf>
    <xf numFmtId="0" fontId="9" fillId="2" borderId="13" xfId="0" applyFont="1" applyFill="1" applyBorder="1" applyAlignment="1">
      <alignment vertical="center" wrapText="1"/>
    </xf>
    <xf numFmtId="164" fontId="3" fillId="2" borderId="0" xfId="4" applyFont="1" applyFill="1" applyBorder="1" applyAlignment="1">
      <alignment horizontal="center" vertical="center"/>
    </xf>
    <xf numFmtId="164" fontId="3" fillId="0" borderId="4" xfId="4" applyFont="1" applyFill="1" applyBorder="1" applyAlignment="1">
      <alignment horizontal="center" vertical="center"/>
    </xf>
    <xf numFmtId="9" fontId="3" fillId="0" borderId="4" xfId="3" applyFont="1" applyFill="1" applyBorder="1" applyAlignment="1">
      <alignment horizontal="center" vertical="center"/>
    </xf>
    <xf numFmtId="164" fontId="3" fillId="2" borderId="0" xfId="0" applyNumberFormat="1" applyFont="1" applyFill="1" applyAlignment="1">
      <alignment horizontal="center" vertical="center"/>
    </xf>
    <xf numFmtId="0" fontId="9" fillId="2" borderId="4" xfId="0" applyFont="1" applyFill="1" applyBorder="1" applyAlignment="1">
      <alignment vertical="center" wrapText="1"/>
    </xf>
    <xf numFmtId="7" fontId="3" fillId="2" borderId="0" xfId="0" applyNumberFormat="1" applyFont="1" applyFill="1" applyAlignment="1">
      <alignment horizontal="center" vertical="center"/>
    </xf>
    <xf numFmtId="0" fontId="9" fillId="0" borderId="12" xfId="0" applyFont="1" applyBorder="1" applyAlignment="1">
      <alignment vertical="center" wrapText="1"/>
    </xf>
    <xf numFmtId="0" fontId="3" fillId="0" borderId="12" xfId="0" applyFont="1" applyBorder="1" applyAlignment="1">
      <alignment horizontal="center" vertical="center"/>
    </xf>
    <xf numFmtId="0" fontId="5" fillId="0" borderId="4" xfId="0" applyFont="1" applyBorder="1" applyAlignment="1">
      <alignment horizontal="center" vertical="center" wrapText="1"/>
    </xf>
    <xf numFmtId="0" fontId="3" fillId="0" borderId="4" xfId="0" applyFont="1" applyBorder="1" applyAlignment="1">
      <alignment horizontal="center" vertical="center" wrapText="1"/>
    </xf>
    <xf numFmtId="164" fontId="3"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43" fontId="3" fillId="0" borderId="0" xfId="1" applyFont="1" applyFill="1" applyAlignment="1">
      <alignment horizontal="center" vertical="center"/>
    </xf>
    <xf numFmtId="164" fontId="3" fillId="0" borderId="0" xfId="0" applyNumberFormat="1" applyFont="1" applyAlignment="1">
      <alignment horizontal="center" vertical="center"/>
    </xf>
    <xf numFmtId="0" fontId="3" fillId="0" borderId="0" xfId="0" applyFont="1" applyAlignment="1">
      <alignment horizontal="center" vertical="center"/>
    </xf>
    <xf numFmtId="0" fontId="9" fillId="2" borderId="12" xfId="0" applyFont="1" applyFill="1" applyBorder="1" applyAlignment="1">
      <alignment vertical="center" wrapText="1"/>
    </xf>
    <xf numFmtId="0" fontId="3" fillId="2" borderId="12" xfId="0" applyFont="1" applyFill="1" applyBorder="1" applyAlignment="1">
      <alignment horizontal="center" vertical="center"/>
    </xf>
    <xf numFmtId="43" fontId="12" fillId="2" borderId="0" xfId="1" applyFont="1" applyFill="1"/>
    <xf numFmtId="0" fontId="13" fillId="2" borderId="14" xfId="0" applyFont="1" applyFill="1" applyBorder="1" applyAlignment="1">
      <alignment horizontal="center" vertical="center" wrapText="1"/>
    </xf>
    <xf numFmtId="0" fontId="13" fillId="0" borderId="0" xfId="0" applyFont="1"/>
    <xf numFmtId="0" fontId="13" fillId="0" borderId="14" xfId="0" applyFont="1" applyBorder="1" applyAlignment="1">
      <alignment horizontal="center" vertical="center" wrapText="1"/>
    </xf>
    <xf numFmtId="0" fontId="16" fillId="0" borderId="0" xfId="0" applyFont="1" applyAlignment="1">
      <alignment horizontal="center"/>
    </xf>
    <xf numFmtId="0" fontId="16" fillId="0" borderId="0" xfId="0" applyFont="1" applyAlignment="1">
      <alignment horizontal="center" vertical="center"/>
    </xf>
    <xf numFmtId="0" fontId="16" fillId="0" borderId="0" xfId="0" applyFont="1" applyAlignment="1">
      <alignment horizontal="left" vertical="center"/>
    </xf>
    <xf numFmtId="41" fontId="16" fillId="0" borderId="0" xfId="0" applyNumberFormat="1" applyFont="1" applyAlignment="1">
      <alignment horizontal="right" vertical="center"/>
    </xf>
    <xf numFmtId="0" fontId="16" fillId="2" borderId="0" xfId="0" applyFont="1" applyFill="1"/>
    <xf numFmtId="0" fontId="16" fillId="0" borderId="0" xfId="0" applyFont="1"/>
    <xf numFmtId="0" fontId="17" fillId="3" borderId="14" xfId="0" applyFont="1" applyFill="1" applyBorder="1" applyAlignment="1">
      <alignment horizontal="center" vertical="center" wrapText="1"/>
    </xf>
    <xf numFmtId="0" fontId="16" fillId="0" borderId="14" xfId="0" applyFont="1" applyBorder="1" applyAlignment="1">
      <alignment horizontal="center" vertical="center" wrapText="1"/>
    </xf>
    <xf numFmtId="0" fontId="16" fillId="0" borderId="14" xfId="0" applyFont="1" applyBorder="1" applyAlignment="1" applyProtection="1">
      <alignment horizontal="center" vertical="center" wrapText="1"/>
      <protection locked="0"/>
    </xf>
    <xf numFmtId="0" fontId="16" fillId="0" borderId="14" xfId="0" applyFont="1" applyBorder="1" applyAlignment="1">
      <alignment horizontal="justify" vertical="center" wrapText="1"/>
    </xf>
    <xf numFmtId="41" fontId="16" fillId="0" borderId="14" xfId="2" applyFont="1" applyFill="1" applyBorder="1" applyAlignment="1">
      <alignment horizontal="right" vertical="center" wrapText="1"/>
    </xf>
    <xf numFmtId="165" fontId="16" fillId="0" borderId="14" xfId="0" applyNumberFormat="1" applyFont="1" applyBorder="1" applyAlignment="1">
      <alignment horizontal="center" vertical="center" wrapText="1"/>
    </xf>
    <xf numFmtId="0" fontId="16" fillId="5" borderId="14" xfId="0" applyFont="1" applyFill="1" applyBorder="1" applyAlignment="1">
      <alignment horizontal="center" vertical="center" wrapText="1"/>
    </xf>
    <xf numFmtId="0" fontId="16" fillId="5" borderId="14" xfId="0" applyFont="1" applyFill="1" applyBorder="1" applyAlignment="1">
      <alignment vertical="center" wrapText="1"/>
    </xf>
    <xf numFmtId="0" fontId="17" fillId="6" borderId="14" xfId="0" applyFont="1" applyFill="1" applyBorder="1" applyAlignment="1" applyProtection="1">
      <alignment horizontal="justify" vertical="center" wrapText="1"/>
      <protection locked="0"/>
    </xf>
    <xf numFmtId="0" fontId="17" fillId="6" borderId="14" xfId="0" applyFont="1" applyFill="1" applyBorder="1" applyAlignment="1">
      <alignment horizontal="justify" vertical="center" wrapText="1"/>
    </xf>
    <xf numFmtId="0" fontId="17" fillId="6" borderId="14" xfId="0" applyFont="1" applyFill="1" applyBorder="1" applyAlignment="1" applyProtection="1">
      <alignment horizontal="left" vertical="center" wrapText="1"/>
      <protection locked="0"/>
    </xf>
    <xf numFmtId="41" fontId="17" fillId="6" borderId="14" xfId="2" applyFont="1" applyFill="1" applyBorder="1" applyAlignment="1">
      <alignment horizontal="right" vertical="center" wrapText="1"/>
    </xf>
    <xf numFmtId="41" fontId="16" fillId="0" borderId="14" xfId="2" applyFont="1" applyFill="1" applyBorder="1" applyAlignment="1">
      <alignment horizontal="center" vertical="center" wrapText="1"/>
    </xf>
    <xf numFmtId="41" fontId="16" fillId="0" borderId="14" xfId="2" applyFont="1" applyFill="1" applyBorder="1" applyAlignment="1">
      <alignment vertical="center"/>
    </xf>
    <xf numFmtId="165" fontId="16" fillId="0" borderId="14" xfId="0" applyNumberFormat="1" applyFont="1" applyBorder="1" applyAlignment="1">
      <alignment vertical="center" wrapText="1"/>
    </xf>
    <xf numFmtId="41" fontId="16" fillId="0" borderId="14" xfId="2" applyFont="1" applyFill="1" applyBorder="1" applyAlignment="1">
      <alignment vertical="center" wrapText="1"/>
    </xf>
    <xf numFmtId="9" fontId="16" fillId="0" borderId="14" xfId="0" applyNumberFormat="1" applyFont="1" applyBorder="1" applyAlignment="1">
      <alignment horizontal="center" vertical="center" wrapText="1"/>
    </xf>
    <xf numFmtId="41" fontId="16" fillId="0" borderId="14" xfId="5" applyFont="1" applyFill="1" applyBorder="1" applyAlignment="1">
      <alignment horizontal="right" vertical="center" wrapText="1"/>
    </xf>
    <xf numFmtId="3" fontId="16" fillId="0" borderId="14" xfId="0" applyNumberFormat="1" applyFont="1" applyBorder="1" applyAlignment="1">
      <alignment horizontal="center" vertical="center" wrapText="1"/>
    </xf>
    <xf numFmtId="0" fontId="16" fillId="0" borderId="14" xfId="0" applyFont="1" applyBorder="1" applyAlignment="1">
      <alignment vertical="center" wrapText="1"/>
    </xf>
    <xf numFmtId="165" fontId="18" fillId="0" borderId="14" xfId="0" applyNumberFormat="1" applyFont="1" applyBorder="1" applyAlignment="1">
      <alignment horizontal="center" vertical="center" wrapText="1"/>
    </xf>
    <xf numFmtId="41" fontId="16" fillId="0" borderId="14" xfId="0" applyNumberFormat="1" applyFont="1" applyBorder="1" applyAlignment="1">
      <alignment horizontal="center" vertical="center" wrapText="1"/>
    </xf>
    <xf numFmtId="0" fontId="19" fillId="0" borderId="14" xfId="0" applyFont="1" applyBorder="1" applyAlignment="1">
      <alignment horizontal="center" vertical="center" wrapText="1"/>
    </xf>
    <xf numFmtId="41" fontId="18" fillId="0" borderId="14" xfId="2" applyFont="1" applyFill="1" applyBorder="1" applyAlignment="1">
      <alignment horizontal="center" vertical="center" wrapText="1"/>
    </xf>
    <xf numFmtId="0" fontId="18" fillId="0" borderId="14" xfId="0" applyFont="1" applyBorder="1" applyAlignment="1">
      <alignment horizontal="center" vertical="center" wrapText="1"/>
    </xf>
    <xf numFmtId="41" fontId="16" fillId="0" borderId="14" xfId="4" applyNumberFormat="1" applyFont="1" applyFill="1" applyBorder="1" applyAlignment="1">
      <alignment horizontal="center" vertical="center"/>
    </xf>
    <xf numFmtId="165" fontId="13" fillId="0" borderId="0" xfId="0" applyNumberFormat="1" applyFont="1"/>
    <xf numFmtId="0" fontId="20" fillId="0" borderId="14" xfId="0" applyFont="1" applyBorder="1" applyAlignment="1">
      <alignment horizontal="center" vertical="center" wrapText="1"/>
    </xf>
    <xf numFmtId="41" fontId="16" fillId="0" borderId="14" xfId="4" applyNumberFormat="1" applyFont="1" applyFill="1" applyBorder="1" applyAlignment="1">
      <alignment horizontal="right" vertical="center" wrapText="1"/>
    </xf>
    <xf numFmtId="49" fontId="16" fillId="0" borderId="14" xfId="2" applyNumberFormat="1" applyFont="1" applyFill="1" applyBorder="1" applyAlignment="1">
      <alignment horizontal="center" vertical="center" wrapText="1"/>
    </xf>
    <xf numFmtId="41" fontId="13" fillId="0" borderId="14" xfId="2" applyFont="1" applyFill="1" applyBorder="1" applyAlignment="1">
      <alignment horizontal="right" vertical="center" wrapText="1"/>
    </xf>
    <xf numFmtId="0" fontId="13" fillId="0" borderId="14" xfId="0" applyFont="1" applyBorder="1"/>
    <xf numFmtId="0" fontId="16" fillId="5" borderId="14" xfId="0" applyFont="1" applyFill="1" applyBorder="1" applyAlignment="1">
      <alignment vertical="center"/>
    </xf>
    <xf numFmtId="0" fontId="13" fillId="0" borderId="14" xfId="0" applyFont="1" applyBorder="1" applyAlignment="1">
      <alignment vertical="center" wrapText="1"/>
    </xf>
    <xf numFmtId="0" fontId="13" fillId="0" borderId="14" xfId="0" applyFont="1" applyBorder="1" applyAlignment="1">
      <alignment horizontal="justify" vertical="center" wrapText="1"/>
    </xf>
    <xf numFmtId="165" fontId="13" fillId="0" borderId="14" xfId="0" applyNumberFormat="1" applyFont="1" applyBorder="1" applyAlignment="1">
      <alignment horizontal="center" vertical="center" wrapText="1"/>
    </xf>
    <xf numFmtId="0" fontId="21" fillId="0" borderId="14" xfId="0" applyFont="1" applyBorder="1" applyAlignment="1">
      <alignment horizontal="center" vertical="center" wrapText="1"/>
    </xf>
    <xf numFmtId="0" fontId="13" fillId="0" borderId="14" xfId="0" applyFont="1" applyBorder="1" applyAlignment="1" applyProtection="1">
      <alignment horizontal="left" vertical="center" wrapText="1"/>
      <protection locked="0"/>
    </xf>
    <xf numFmtId="41" fontId="17" fillId="0" borderId="14" xfId="2" applyFont="1" applyFill="1" applyBorder="1" applyAlignment="1">
      <alignment horizontal="right" vertical="center" wrapText="1"/>
    </xf>
    <xf numFmtId="0" fontId="21" fillId="0" borderId="14" xfId="0" applyFont="1" applyBorder="1" applyAlignment="1">
      <alignment horizontal="center" wrapText="1"/>
    </xf>
    <xf numFmtId="164" fontId="17" fillId="6" borderId="14" xfId="4" applyFont="1" applyFill="1" applyBorder="1" applyAlignment="1" applyProtection="1">
      <alignment horizontal="justify" vertical="center" wrapText="1"/>
      <protection locked="0"/>
    </xf>
    <xf numFmtId="41" fontId="17" fillId="6" borderId="14" xfId="4" applyNumberFormat="1" applyFont="1" applyFill="1" applyBorder="1" applyAlignment="1" applyProtection="1">
      <alignment horizontal="justify" vertical="center" wrapText="1"/>
      <protection locked="0"/>
    </xf>
    <xf numFmtId="0" fontId="22" fillId="0" borderId="14" xfId="0" applyFont="1" applyBorder="1" applyAlignment="1">
      <alignment horizontal="justify" vertical="center" wrapText="1"/>
    </xf>
    <xf numFmtId="0" fontId="16" fillId="0" borderId="14" xfId="0" applyFont="1" applyBorder="1" applyAlignment="1">
      <alignment horizontal="left" vertical="center" wrapText="1"/>
    </xf>
    <xf numFmtId="0" fontId="16" fillId="2" borderId="0" xfId="0" applyFont="1" applyFill="1" applyAlignment="1">
      <alignment vertical="center"/>
    </xf>
    <xf numFmtId="41" fontId="13" fillId="0" borderId="0" xfId="0" applyNumberFormat="1" applyFont="1"/>
    <xf numFmtId="166" fontId="13" fillId="0" borderId="0" xfId="1" applyNumberFormat="1" applyFont="1"/>
    <xf numFmtId="0" fontId="13" fillId="7" borderId="0" xfId="0" applyFont="1" applyFill="1"/>
    <xf numFmtId="41" fontId="13" fillId="7" borderId="0" xfId="0" applyNumberFormat="1" applyFont="1" applyFill="1"/>
    <xf numFmtId="0" fontId="13" fillId="8" borderId="0" xfId="0" applyFont="1" applyFill="1"/>
    <xf numFmtId="164" fontId="13" fillId="0" borderId="0" xfId="0" applyNumberFormat="1" applyFont="1"/>
    <xf numFmtId="41" fontId="13" fillId="0" borderId="0" xfId="2" applyFont="1"/>
    <xf numFmtId="0" fontId="2" fillId="0" borderId="0" xfId="0" applyFont="1"/>
    <xf numFmtId="0" fontId="26" fillId="9" borderId="4" xfId="0" applyFont="1" applyFill="1" applyBorder="1" applyAlignment="1">
      <alignment horizontal="center" vertical="center"/>
    </xf>
    <xf numFmtId="0" fontId="26" fillId="9" borderId="4" xfId="0" applyFont="1" applyFill="1" applyBorder="1" applyAlignment="1">
      <alignment horizontal="center" vertical="center" wrapText="1"/>
    </xf>
    <xf numFmtId="167" fontId="27" fillId="0" borderId="4" xfId="0" applyNumberFormat="1" applyFont="1" applyBorder="1" applyAlignment="1">
      <alignment horizontal="center" vertical="center" wrapText="1"/>
    </xf>
    <xf numFmtId="0" fontId="27" fillId="0" borderId="4" xfId="0" applyFont="1" applyBorder="1" applyAlignment="1">
      <alignment horizontal="center" vertical="center" wrapText="1"/>
    </xf>
    <xf numFmtId="0" fontId="27" fillId="0" borderId="4" xfId="0" applyFont="1" applyBorder="1" applyAlignment="1">
      <alignment horizontal="left" vertical="center"/>
    </xf>
    <xf numFmtId="0" fontId="28" fillId="0" borderId="4" xfId="0" applyFont="1" applyBorder="1" applyAlignment="1">
      <alignment horizontal="center" vertical="center" wrapText="1"/>
    </xf>
    <xf numFmtId="0" fontId="29" fillId="0" borderId="4" xfId="0" applyFont="1" applyBorder="1" applyAlignment="1">
      <alignment horizontal="center" vertical="center"/>
    </xf>
    <xf numFmtId="167" fontId="27" fillId="0" borderId="4" xfId="0" applyNumberFormat="1" applyFont="1" applyBorder="1" applyAlignment="1">
      <alignment vertical="center" wrapText="1"/>
    </xf>
    <xf numFmtId="0" fontId="2" fillId="0" borderId="4" xfId="0" applyFont="1" applyBorder="1" applyAlignment="1">
      <alignment horizontal="left" vertical="center" wrapText="1"/>
    </xf>
    <xf numFmtId="0" fontId="2" fillId="0" borderId="4" xfId="0" applyFont="1" applyBorder="1" applyAlignment="1">
      <alignment vertical="center" wrapText="1"/>
    </xf>
    <xf numFmtId="0" fontId="28" fillId="0" borderId="4" xfId="0" applyFont="1" applyBorder="1" applyAlignment="1">
      <alignment horizontal="center" vertical="center"/>
    </xf>
    <xf numFmtId="167" fontId="27" fillId="0" borderId="11" xfId="0" applyNumberFormat="1" applyFont="1" applyBorder="1" applyAlignment="1">
      <alignment vertical="center" wrapText="1"/>
    </xf>
    <xf numFmtId="0" fontId="30" fillId="2" borderId="4" xfId="0" applyFont="1" applyFill="1" applyBorder="1" applyAlignment="1">
      <alignment horizontal="center" vertical="center" wrapText="1"/>
    </xf>
    <xf numFmtId="43" fontId="3" fillId="2" borderId="4" xfId="1" applyFont="1" applyFill="1" applyBorder="1" applyAlignment="1">
      <alignment horizontal="center" vertical="center"/>
    </xf>
    <xf numFmtId="7" fontId="3" fillId="2" borderId="4" xfId="0" applyNumberFormat="1" applyFont="1" applyFill="1" applyBorder="1" applyAlignment="1">
      <alignment horizontal="center" vertical="center"/>
    </xf>
    <xf numFmtId="0" fontId="7" fillId="3" borderId="4" xfId="0" applyFont="1" applyFill="1" applyBorder="1" applyAlignment="1">
      <alignment horizontal="center" vertical="center" wrapText="1"/>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9" fontId="30" fillId="0" borderId="4" xfId="3" applyFont="1" applyFill="1" applyBorder="1" applyAlignment="1">
      <alignment horizontal="center" vertical="center" wrapText="1"/>
    </xf>
    <xf numFmtId="9" fontId="3" fillId="2" borderId="4" xfId="0" applyNumberFormat="1" applyFont="1" applyFill="1" applyBorder="1" applyAlignment="1">
      <alignment horizontal="center" vertical="center"/>
    </xf>
    <xf numFmtId="164" fontId="22" fillId="0" borderId="4" xfId="0" applyNumberFormat="1" applyFont="1" applyBorder="1" applyAlignment="1">
      <alignment horizontal="center" vertical="center" wrapText="1"/>
    </xf>
    <xf numFmtId="0" fontId="3" fillId="10" borderId="4" xfId="0" applyFont="1" applyFill="1" applyBorder="1" applyAlignment="1">
      <alignment horizontal="center" vertical="center"/>
    </xf>
    <xf numFmtId="0" fontId="3" fillId="10" borderId="4"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9" fillId="10" borderId="4" xfId="0" applyFont="1" applyFill="1" applyBorder="1" applyAlignment="1">
      <alignment horizontal="justify" vertical="center" wrapText="1"/>
    </xf>
    <xf numFmtId="9" fontId="30" fillId="11" borderId="4" xfId="3" applyFont="1" applyFill="1" applyBorder="1" applyAlignment="1">
      <alignment horizontal="center" vertical="center"/>
    </xf>
    <xf numFmtId="9" fontId="3" fillId="11" borderId="4" xfId="3" applyFont="1" applyFill="1" applyBorder="1" applyAlignment="1">
      <alignment horizontal="center" vertical="center"/>
    </xf>
    <xf numFmtId="43" fontId="3" fillId="12" borderId="4" xfId="1" applyFont="1" applyFill="1" applyBorder="1" applyAlignment="1">
      <alignment horizontal="center" vertical="center"/>
    </xf>
    <xf numFmtId="43" fontId="3" fillId="12" borderId="0" xfId="0" applyNumberFormat="1" applyFont="1" applyFill="1" applyAlignment="1">
      <alignment horizontal="center" vertical="center"/>
    </xf>
    <xf numFmtId="0" fontId="31" fillId="2" borderId="4" xfId="0" applyFont="1" applyFill="1" applyBorder="1" applyAlignment="1">
      <alignment horizontal="center" vertical="center"/>
    </xf>
    <xf numFmtId="0" fontId="31" fillId="2" borderId="4" xfId="0" applyNumberFormat="1" applyFont="1" applyFill="1" applyBorder="1" applyAlignment="1">
      <alignment horizontal="center" vertical="center" wrapText="1"/>
    </xf>
    <xf numFmtId="0" fontId="5" fillId="2" borderId="0" xfId="0" applyFont="1" applyFill="1" applyAlignment="1">
      <alignment horizontal="left" vertical="center"/>
    </xf>
    <xf numFmtId="0" fontId="13" fillId="2" borderId="14" xfId="0" applyFont="1" applyFill="1" applyBorder="1" applyAlignment="1">
      <alignment horizont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0" xfId="0" applyFont="1" applyFill="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7" fillId="3" borderId="14" xfId="0" applyFont="1" applyFill="1" applyBorder="1" applyAlignment="1">
      <alignment horizontal="center" vertical="center" wrapText="1"/>
    </xf>
    <xf numFmtId="41" fontId="17" fillId="3" borderId="14" xfId="0" applyNumberFormat="1" applyFont="1" applyFill="1" applyBorder="1" applyAlignment="1">
      <alignment horizontal="center" vertical="center" wrapText="1"/>
    </xf>
    <xf numFmtId="0" fontId="16" fillId="0" borderId="14" xfId="0" applyFont="1" applyBorder="1" applyAlignment="1">
      <alignment horizontal="center" vertical="center" wrapText="1"/>
    </xf>
    <xf numFmtId="41" fontId="16" fillId="0" borderId="14" xfId="2" applyFont="1" applyFill="1" applyBorder="1" applyAlignment="1">
      <alignment horizontal="center" vertical="center" wrapText="1"/>
    </xf>
    <xf numFmtId="0" fontId="16" fillId="0" borderId="14" xfId="0" applyFont="1" applyBorder="1" applyAlignment="1" applyProtection="1">
      <alignment horizontal="center" vertical="center" wrapText="1"/>
      <protection locked="0"/>
    </xf>
    <xf numFmtId="0" fontId="13" fillId="0" borderId="14" xfId="0" applyFont="1" applyBorder="1" applyAlignment="1">
      <alignment horizontal="center" vertical="center" wrapText="1"/>
    </xf>
    <xf numFmtId="0" fontId="16" fillId="0" borderId="14" xfId="0" applyFont="1" applyBorder="1" applyAlignment="1" applyProtection="1">
      <alignment horizontal="justify" vertical="center" wrapText="1"/>
      <protection locked="0"/>
    </xf>
    <xf numFmtId="49" fontId="16" fillId="0" borderId="14" xfId="2" applyNumberFormat="1" applyFont="1" applyFill="1" applyBorder="1" applyAlignment="1">
      <alignment horizontal="center" vertical="center" wrapText="1"/>
    </xf>
    <xf numFmtId="0" fontId="13" fillId="0" borderId="14"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9" fontId="16" fillId="0" borderId="14" xfId="3" applyFont="1" applyFill="1" applyBorder="1" applyAlignment="1">
      <alignment horizontal="center" vertical="center" wrapText="1"/>
    </xf>
    <xf numFmtId="0" fontId="25" fillId="9"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6" fillId="3" borderId="1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7" fillId="3" borderId="4" xfId="0" applyFont="1" applyFill="1" applyBorder="1" applyAlignment="1">
      <alignment horizontal="center" vertical="center"/>
    </xf>
    <xf numFmtId="164" fontId="3" fillId="2" borderId="12" xfId="4" applyFont="1" applyFill="1" applyBorder="1" applyAlignment="1">
      <alignment horizontal="center" vertical="center"/>
    </xf>
    <xf numFmtId="164" fontId="3" fillId="2" borderId="11" xfId="4" applyFont="1" applyFill="1" applyBorder="1" applyAlignment="1">
      <alignment horizontal="center" vertical="center"/>
    </xf>
    <xf numFmtId="9" fontId="3" fillId="2" borderId="12" xfId="3" applyFont="1" applyFill="1" applyBorder="1" applyAlignment="1">
      <alignment horizontal="center" vertical="center"/>
    </xf>
    <xf numFmtId="9" fontId="3" fillId="2" borderId="11" xfId="3"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3"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49" fontId="3" fillId="0" borderId="12" xfId="1" applyNumberFormat="1" applyFont="1" applyFill="1" applyBorder="1" applyAlignment="1">
      <alignment horizontal="center" vertical="center" wrapText="1"/>
    </xf>
    <xf numFmtId="49" fontId="3" fillId="0" borderId="13" xfId="1" applyNumberFormat="1" applyFont="1" applyFill="1" applyBorder="1" applyAlignment="1">
      <alignment horizontal="center" vertical="center" wrapText="1"/>
    </xf>
    <xf numFmtId="49" fontId="3" fillId="0" borderId="11" xfId="1"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1" fillId="0" borderId="0" xfId="0" applyFont="1" applyAlignment="1">
      <alignment horizontal="left"/>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xf>
    <xf numFmtId="0" fontId="31" fillId="2" borderId="12" xfId="0" applyFont="1" applyFill="1" applyBorder="1" applyAlignment="1">
      <alignment horizontal="center" vertical="center" wrapText="1"/>
    </xf>
    <xf numFmtId="0" fontId="0" fillId="0" borderId="11" xfId="0" applyBorder="1" applyAlignment="1">
      <alignment horizontal="center" vertical="center" wrapText="1"/>
    </xf>
    <xf numFmtId="0" fontId="31" fillId="2" borderId="13"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0" borderId="12" xfId="1" applyNumberFormat="1" applyFont="1" applyFill="1" applyBorder="1" applyAlignment="1">
      <alignment horizontal="center" vertical="center" wrapText="1"/>
    </xf>
    <xf numFmtId="0" fontId="31" fillId="0" borderId="13" xfId="1" applyNumberFormat="1" applyFont="1" applyFill="1" applyBorder="1" applyAlignment="1">
      <alignment horizontal="center" vertical="center" wrapText="1"/>
    </xf>
    <xf numFmtId="0" fontId="31" fillId="0" borderId="11" xfId="1" applyNumberFormat="1"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11" xfId="0" applyFont="1" applyBorder="1" applyAlignment="1">
      <alignment horizontal="center" vertical="center"/>
    </xf>
  </cellXfs>
  <cellStyles count="6">
    <cellStyle name="Millares" xfId="1" builtinId="3"/>
    <cellStyle name="Millares [0]" xfId="2" builtinId="6"/>
    <cellStyle name="Millares [0] 2" xfId="5" xr:uid="{12BAEEA1-2C7E-4856-B1BF-44312FB18D89}"/>
    <cellStyle name="Moneda [0] 2" xfId="4" xr:uid="{C1612B73-54E3-485E-A262-910E6F6E27C9}"/>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1671043</xdr:colOff>
      <xdr:row>0</xdr:row>
      <xdr:rowOff>69286</xdr:rowOff>
    </xdr:from>
    <xdr:to>
      <xdr:col>4</xdr:col>
      <xdr:colOff>530691</xdr:colOff>
      <xdr:row>2</xdr:row>
      <xdr:rowOff>239437</xdr:rowOff>
    </xdr:to>
    <xdr:pic>
      <xdr:nvPicPr>
        <xdr:cNvPr id="2" name="Imagen 1">
          <a:extLst>
            <a:ext uri="{FF2B5EF4-FFF2-40B4-BE49-F238E27FC236}">
              <a16:creationId xmlns:a16="http://schemas.microsoft.com/office/drawing/2014/main" id="{79F7E8B1-B4D6-4D87-824F-821D2017984F}"/>
            </a:ext>
          </a:extLst>
        </xdr:cNvPr>
        <xdr:cNvPicPr/>
      </xdr:nvPicPr>
      <xdr:blipFill>
        <a:blip xmlns:r="http://schemas.openxmlformats.org/officeDocument/2006/relationships" r:embed="rId1"/>
        <a:stretch>
          <a:fillRect/>
        </a:stretch>
      </xdr:blipFill>
      <xdr:spPr>
        <a:xfrm>
          <a:off x="2032993" y="69286"/>
          <a:ext cx="4841348" cy="9226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6</xdr:col>
      <xdr:colOff>1566723</xdr:colOff>
      <xdr:row>3</xdr:row>
      <xdr:rowOff>0</xdr:rowOff>
    </xdr:to>
    <xdr:pic>
      <xdr:nvPicPr>
        <xdr:cNvPr id="2" name="Imagen 1">
          <a:extLst>
            <a:ext uri="{FF2B5EF4-FFF2-40B4-BE49-F238E27FC236}">
              <a16:creationId xmlns:a16="http://schemas.microsoft.com/office/drawing/2014/main" id="{1CC024C9-7CDF-4FA5-941C-FC65351DBD66}"/>
            </a:ext>
          </a:extLst>
        </xdr:cNvPr>
        <xdr:cNvPicPr/>
      </xdr:nvPicPr>
      <xdr:blipFill>
        <a:blip xmlns:r="http://schemas.openxmlformats.org/officeDocument/2006/relationships" r:embed="rId1"/>
        <a:stretch>
          <a:fillRect/>
        </a:stretch>
      </xdr:blipFill>
      <xdr:spPr>
        <a:xfrm>
          <a:off x="133350" y="0"/>
          <a:ext cx="5491023" cy="971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6</xdr:col>
      <xdr:colOff>1566723</xdr:colOff>
      <xdr:row>3</xdr:row>
      <xdr:rowOff>0</xdr:rowOff>
    </xdr:to>
    <xdr:pic>
      <xdr:nvPicPr>
        <xdr:cNvPr id="2" name="Imagen 1">
          <a:extLst>
            <a:ext uri="{FF2B5EF4-FFF2-40B4-BE49-F238E27FC236}">
              <a16:creationId xmlns:a16="http://schemas.microsoft.com/office/drawing/2014/main" id="{D87BAA91-09E1-42ED-AE67-14C82B676D25}"/>
            </a:ext>
          </a:extLst>
        </xdr:cNvPr>
        <xdr:cNvPicPr/>
      </xdr:nvPicPr>
      <xdr:blipFill>
        <a:blip xmlns:r="http://schemas.openxmlformats.org/officeDocument/2006/relationships" r:embed="rId1"/>
        <a:stretch>
          <a:fillRect/>
        </a:stretch>
      </xdr:blipFill>
      <xdr:spPr>
        <a:xfrm>
          <a:off x="133350" y="0"/>
          <a:ext cx="5491023" cy="9715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DCE67-A66D-4BCA-90D5-0E387C68E932}">
  <sheetPr>
    <tabColor theme="7" tint="0.39997558519241921"/>
  </sheetPr>
  <dimension ref="B1:T111"/>
  <sheetViews>
    <sheetView showGridLines="0" zoomScale="62" zoomScaleNormal="62" workbookViewId="0">
      <pane ySplit="7" topLeftCell="A48" activePane="bottomLeft" state="frozen"/>
      <selection pane="bottomLeft" activeCell="C10" sqref="C10:C17"/>
    </sheetView>
  </sheetViews>
  <sheetFormatPr baseColWidth="10" defaultColWidth="11.5703125" defaultRowHeight="18" x14ac:dyDescent="0.25"/>
  <cols>
    <col min="1" max="1" width="5.42578125" style="37" customWidth="1"/>
    <col min="2" max="2" width="26" style="37" customWidth="1"/>
    <col min="3" max="3" width="37.7109375" style="37" customWidth="1"/>
    <col min="4" max="5" width="26" style="37" customWidth="1"/>
    <col min="6" max="6" width="40.7109375" style="37" customWidth="1"/>
    <col min="7" max="7" width="26.85546875" style="37" customWidth="1"/>
    <col min="8" max="9" width="21.5703125" style="37" customWidth="1"/>
    <col min="10" max="10" width="39.28515625" style="37" customWidth="1"/>
    <col min="11" max="11" width="21.5703125" style="37" customWidth="1"/>
    <col min="12" max="12" width="24" style="37" customWidth="1"/>
    <col min="13" max="13" width="30" style="90" bestFit="1" customWidth="1"/>
    <col min="14" max="14" width="26.5703125" style="37" customWidth="1"/>
    <col min="15" max="15" width="27.7109375" style="37" bestFit="1" customWidth="1"/>
    <col min="16" max="17" width="25.85546875" style="37" customWidth="1"/>
    <col min="18" max="18" width="22.7109375" style="37" customWidth="1"/>
    <col min="19" max="19" width="11.5703125" style="37"/>
    <col min="20" max="20" width="20" style="37" bestFit="1" customWidth="1"/>
    <col min="21" max="16384" width="11.5703125" style="37"/>
  </cols>
  <sheetData>
    <row r="1" spans="2:18" ht="33" customHeight="1" x14ac:dyDescent="0.25">
      <c r="B1" s="130"/>
      <c r="C1" s="130"/>
      <c r="D1" s="130"/>
      <c r="E1" s="130"/>
      <c r="F1" s="131" t="s">
        <v>160</v>
      </c>
      <c r="G1" s="132"/>
      <c r="H1" s="132"/>
      <c r="I1" s="132"/>
      <c r="J1" s="132"/>
      <c r="K1" s="132"/>
      <c r="L1" s="132"/>
      <c r="M1" s="132"/>
      <c r="N1" s="132"/>
      <c r="O1" s="132"/>
      <c r="P1" s="132"/>
      <c r="Q1" s="133"/>
      <c r="R1" s="36" t="s">
        <v>161</v>
      </c>
    </row>
    <row r="2" spans="2:18" ht="26.25" customHeight="1" x14ac:dyDescent="0.25">
      <c r="B2" s="130"/>
      <c r="C2" s="130"/>
      <c r="D2" s="130"/>
      <c r="E2" s="130"/>
      <c r="F2" s="134"/>
      <c r="G2" s="135"/>
      <c r="H2" s="135"/>
      <c r="I2" s="135"/>
      <c r="J2" s="135"/>
      <c r="K2" s="135"/>
      <c r="L2" s="135"/>
      <c r="M2" s="135"/>
      <c r="N2" s="135"/>
      <c r="O2" s="135"/>
      <c r="P2" s="135"/>
      <c r="Q2" s="136"/>
      <c r="R2" s="38" t="s">
        <v>162</v>
      </c>
    </row>
    <row r="3" spans="2:18" ht="33.75" customHeight="1" x14ac:dyDescent="0.25">
      <c r="B3" s="130"/>
      <c r="C3" s="130"/>
      <c r="D3" s="130"/>
      <c r="E3" s="130"/>
      <c r="F3" s="137"/>
      <c r="G3" s="138"/>
      <c r="H3" s="138"/>
      <c r="I3" s="138"/>
      <c r="J3" s="138"/>
      <c r="K3" s="138"/>
      <c r="L3" s="138"/>
      <c r="M3" s="138"/>
      <c r="N3" s="138"/>
      <c r="O3" s="138"/>
      <c r="P3" s="138"/>
      <c r="Q3" s="139"/>
      <c r="R3" s="38" t="s">
        <v>163</v>
      </c>
    </row>
    <row r="4" spans="2:18" ht="25.5" customHeight="1" x14ac:dyDescent="0.25">
      <c r="B4" s="39"/>
      <c r="C4" s="39"/>
      <c r="D4" s="39"/>
      <c r="E4" s="39"/>
      <c r="F4" s="40"/>
      <c r="G4" s="40"/>
      <c r="H4" s="40"/>
      <c r="I4" s="40"/>
      <c r="J4" s="41"/>
      <c r="K4" s="40"/>
      <c r="L4" s="40"/>
      <c r="M4" s="42"/>
      <c r="N4" s="43"/>
      <c r="O4" s="44"/>
      <c r="P4" s="44"/>
      <c r="Q4" s="44"/>
      <c r="R4" s="44"/>
    </row>
    <row r="5" spans="2:18" ht="33" customHeight="1" x14ac:dyDescent="0.25">
      <c r="B5" s="140" t="s">
        <v>164</v>
      </c>
      <c r="C5" s="140" t="s">
        <v>165</v>
      </c>
      <c r="D5" s="140" t="s">
        <v>166</v>
      </c>
      <c r="E5" s="140" t="s">
        <v>167</v>
      </c>
      <c r="F5" s="140" t="s">
        <v>168</v>
      </c>
      <c r="G5" s="140" t="s">
        <v>169</v>
      </c>
      <c r="H5" s="140" t="s">
        <v>170</v>
      </c>
      <c r="I5" s="140" t="s">
        <v>171</v>
      </c>
      <c r="J5" s="140" t="s">
        <v>172</v>
      </c>
      <c r="K5" s="140" t="s">
        <v>173</v>
      </c>
      <c r="L5" s="140" t="s">
        <v>174</v>
      </c>
      <c r="M5" s="140" t="s">
        <v>13</v>
      </c>
      <c r="N5" s="140"/>
      <c r="O5" s="140"/>
      <c r="P5" s="140"/>
      <c r="Q5" s="140"/>
      <c r="R5" s="140"/>
    </row>
    <row r="6" spans="2:18" ht="33" customHeight="1" x14ac:dyDescent="0.25">
      <c r="B6" s="140"/>
      <c r="C6" s="140"/>
      <c r="D6" s="140"/>
      <c r="E6" s="140"/>
      <c r="F6" s="140"/>
      <c r="G6" s="140"/>
      <c r="H6" s="140"/>
      <c r="I6" s="140"/>
      <c r="J6" s="140"/>
      <c r="K6" s="140"/>
      <c r="L6" s="140"/>
      <c r="M6" s="141" t="s">
        <v>175</v>
      </c>
      <c r="N6" s="140" t="s">
        <v>176</v>
      </c>
      <c r="O6" s="140" t="s">
        <v>16</v>
      </c>
      <c r="P6" s="140"/>
      <c r="Q6" s="140" t="s">
        <v>177</v>
      </c>
      <c r="R6" s="140" t="s">
        <v>178</v>
      </c>
    </row>
    <row r="7" spans="2:18" ht="33" customHeight="1" x14ac:dyDescent="0.25">
      <c r="B7" s="140"/>
      <c r="C7" s="140"/>
      <c r="D7" s="140"/>
      <c r="E7" s="140"/>
      <c r="F7" s="140"/>
      <c r="G7" s="140"/>
      <c r="H7" s="140"/>
      <c r="I7" s="140"/>
      <c r="J7" s="140"/>
      <c r="K7" s="140"/>
      <c r="L7" s="140"/>
      <c r="M7" s="141"/>
      <c r="N7" s="140"/>
      <c r="O7" s="45" t="s">
        <v>179</v>
      </c>
      <c r="P7" s="45" t="s">
        <v>180</v>
      </c>
      <c r="Q7" s="140"/>
      <c r="R7" s="140"/>
    </row>
    <row r="8" spans="2:18" ht="141" customHeight="1" x14ac:dyDescent="0.25">
      <c r="B8" s="46" t="s">
        <v>181</v>
      </c>
      <c r="C8" s="38" t="s">
        <v>182</v>
      </c>
      <c r="D8" s="46" t="s">
        <v>183</v>
      </c>
      <c r="E8" s="46" t="s">
        <v>184</v>
      </c>
      <c r="F8" s="47" t="s">
        <v>44</v>
      </c>
      <c r="G8" s="46" t="s">
        <v>45</v>
      </c>
      <c r="H8" s="46">
        <v>60</v>
      </c>
      <c r="I8" s="46" t="s">
        <v>185</v>
      </c>
      <c r="J8" s="48" t="s">
        <v>46</v>
      </c>
      <c r="K8" s="46" t="s">
        <v>186</v>
      </c>
      <c r="L8" s="46" t="s">
        <v>187</v>
      </c>
      <c r="M8" s="49">
        <v>60000000000</v>
      </c>
      <c r="N8" s="50">
        <v>0</v>
      </c>
      <c r="O8" s="50"/>
      <c r="P8" s="50"/>
      <c r="Q8" s="50"/>
      <c r="R8" s="50">
        <f>+M8+N8+O8-P8-Q8</f>
        <v>60000000000</v>
      </c>
    </row>
    <row r="9" spans="2:18" ht="26.25" customHeight="1" x14ac:dyDescent="0.25">
      <c r="B9" s="51"/>
      <c r="C9" s="51"/>
      <c r="D9" s="51"/>
      <c r="E9" s="52"/>
      <c r="F9" s="53"/>
      <c r="G9" s="54"/>
      <c r="H9" s="55"/>
      <c r="I9" s="55"/>
      <c r="J9" s="54"/>
      <c r="K9" s="55"/>
      <c r="L9" s="55"/>
      <c r="M9" s="56">
        <f>SUM(M8:M8)</f>
        <v>60000000000</v>
      </c>
      <c r="N9" s="56">
        <f t="shared" ref="N9:Q9" si="0">SUM(N8:N8)</f>
        <v>0</v>
      </c>
      <c r="O9" s="56">
        <f t="shared" si="0"/>
        <v>0</v>
      </c>
      <c r="P9" s="56">
        <f t="shared" si="0"/>
        <v>0</v>
      </c>
      <c r="Q9" s="56">
        <f t="shared" si="0"/>
        <v>0</v>
      </c>
      <c r="R9" s="56">
        <f>SUM(R8:R8)</f>
        <v>60000000000</v>
      </c>
    </row>
    <row r="10" spans="2:18" ht="36.75" customHeight="1" x14ac:dyDescent="0.25">
      <c r="B10" s="142" t="s">
        <v>188</v>
      </c>
      <c r="C10" s="142" t="s">
        <v>182</v>
      </c>
      <c r="D10" s="142" t="s">
        <v>183</v>
      </c>
      <c r="E10" s="142" t="s">
        <v>184</v>
      </c>
      <c r="F10" s="142" t="s">
        <v>189</v>
      </c>
      <c r="G10" s="142" t="s">
        <v>49</v>
      </c>
      <c r="H10" s="143">
        <v>10831</v>
      </c>
      <c r="I10" s="143"/>
      <c r="J10" s="48" t="s">
        <v>50</v>
      </c>
      <c r="K10" s="57" t="s">
        <v>190</v>
      </c>
      <c r="L10" s="57" t="s">
        <v>191</v>
      </c>
      <c r="M10" s="58">
        <v>1500000000</v>
      </c>
      <c r="N10" s="59"/>
      <c r="O10" s="59"/>
      <c r="P10" s="59"/>
      <c r="Q10" s="59"/>
      <c r="R10" s="59">
        <f>+M10+N10+O10-P10-Q10</f>
        <v>1500000000</v>
      </c>
    </row>
    <row r="11" spans="2:18" ht="42.75" customHeight="1" x14ac:dyDescent="0.25">
      <c r="B11" s="142"/>
      <c r="C11" s="142"/>
      <c r="D11" s="142"/>
      <c r="E11" s="142"/>
      <c r="F11" s="142"/>
      <c r="G11" s="142"/>
      <c r="H11" s="143"/>
      <c r="I11" s="143"/>
      <c r="J11" s="48" t="s">
        <v>51</v>
      </c>
      <c r="K11" s="57" t="s">
        <v>190</v>
      </c>
      <c r="L11" s="57" t="s">
        <v>191</v>
      </c>
      <c r="M11" s="60"/>
      <c r="N11" s="59"/>
      <c r="O11" s="59"/>
      <c r="P11" s="59"/>
      <c r="Q11" s="59"/>
      <c r="R11" s="59">
        <f t="shared" ref="R11:R17" si="1">+M11+N11+O11-P11-Q11</f>
        <v>0</v>
      </c>
    </row>
    <row r="12" spans="2:18" ht="42.75" customHeight="1" x14ac:dyDescent="0.25">
      <c r="B12" s="142"/>
      <c r="C12" s="142"/>
      <c r="D12" s="142"/>
      <c r="E12" s="142"/>
      <c r="F12" s="142"/>
      <c r="G12" s="142" t="s">
        <v>52</v>
      </c>
      <c r="H12" s="143">
        <v>6</v>
      </c>
      <c r="I12" s="143"/>
      <c r="J12" s="48" t="s">
        <v>53</v>
      </c>
      <c r="K12" s="57" t="s">
        <v>192</v>
      </c>
      <c r="L12" s="57" t="s">
        <v>193</v>
      </c>
      <c r="M12" s="58">
        <v>3500000000</v>
      </c>
      <c r="N12" s="59"/>
      <c r="O12" s="59"/>
      <c r="P12" s="59"/>
      <c r="Q12" s="59"/>
      <c r="R12" s="59">
        <f t="shared" si="1"/>
        <v>3500000000</v>
      </c>
    </row>
    <row r="13" spans="2:18" ht="42.75" customHeight="1" x14ac:dyDescent="0.25">
      <c r="B13" s="142"/>
      <c r="C13" s="142"/>
      <c r="D13" s="142"/>
      <c r="E13" s="142"/>
      <c r="F13" s="142"/>
      <c r="G13" s="142"/>
      <c r="H13" s="143"/>
      <c r="I13" s="143"/>
      <c r="J13" s="48" t="s">
        <v>54</v>
      </c>
      <c r="K13" s="57" t="s">
        <v>192</v>
      </c>
      <c r="L13" s="57" t="s">
        <v>193</v>
      </c>
      <c r="M13" s="58"/>
      <c r="N13" s="59"/>
      <c r="O13" s="59"/>
      <c r="P13" s="59"/>
      <c r="Q13" s="59"/>
      <c r="R13" s="59">
        <f t="shared" si="1"/>
        <v>0</v>
      </c>
    </row>
    <row r="14" spans="2:18" ht="44.25" customHeight="1" x14ac:dyDescent="0.25">
      <c r="B14" s="142"/>
      <c r="C14" s="142"/>
      <c r="D14" s="142"/>
      <c r="E14" s="142"/>
      <c r="F14" s="142"/>
      <c r="G14" s="142" t="s">
        <v>55</v>
      </c>
      <c r="H14" s="143">
        <v>718</v>
      </c>
      <c r="I14" s="143"/>
      <c r="J14" s="48" t="s">
        <v>56</v>
      </c>
      <c r="K14" s="57" t="s">
        <v>194</v>
      </c>
      <c r="L14" s="57" t="s">
        <v>195</v>
      </c>
      <c r="M14" s="57">
        <v>1050000000</v>
      </c>
      <c r="N14" s="59"/>
      <c r="O14" s="59"/>
      <c r="P14" s="59"/>
      <c r="Q14" s="59"/>
      <c r="R14" s="59">
        <f t="shared" si="1"/>
        <v>1050000000</v>
      </c>
    </row>
    <row r="15" spans="2:18" ht="42.75" customHeight="1" x14ac:dyDescent="0.25">
      <c r="B15" s="142"/>
      <c r="C15" s="142"/>
      <c r="D15" s="142"/>
      <c r="E15" s="142"/>
      <c r="F15" s="142"/>
      <c r="G15" s="142"/>
      <c r="H15" s="143"/>
      <c r="I15" s="143"/>
      <c r="J15" s="48" t="s">
        <v>57</v>
      </c>
      <c r="K15" s="57" t="s">
        <v>194</v>
      </c>
      <c r="L15" s="57" t="s">
        <v>195</v>
      </c>
      <c r="M15" s="60">
        <v>33950000000</v>
      </c>
      <c r="N15" s="59"/>
      <c r="O15" s="59"/>
      <c r="P15" s="59"/>
      <c r="Q15" s="50"/>
      <c r="R15" s="59">
        <f t="shared" si="1"/>
        <v>33950000000</v>
      </c>
    </row>
    <row r="16" spans="2:18" ht="45.75" customHeight="1" x14ac:dyDescent="0.25">
      <c r="B16" s="142"/>
      <c r="C16" s="142"/>
      <c r="D16" s="142"/>
      <c r="E16" s="142"/>
      <c r="F16" s="142"/>
      <c r="G16" s="142"/>
      <c r="H16" s="143"/>
      <c r="I16" s="143"/>
      <c r="J16" s="48" t="s">
        <v>56</v>
      </c>
      <c r="K16" s="57" t="s">
        <v>196</v>
      </c>
      <c r="L16" s="57" t="s">
        <v>197</v>
      </c>
      <c r="M16" s="57">
        <v>900000000</v>
      </c>
      <c r="N16" s="50"/>
      <c r="O16" s="50"/>
      <c r="P16" s="50"/>
      <c r="Q16" s="59"/>
      <c r="R16" s="59">
        <f t="shared" si="1"/>
        <v>900000000</v>
      </c>
    </row>
    <row r="17" spans="2:18" ht="51" customHeight="1" x14ac:dyDescent="0.25">
      <c r="B17" s="142"/>
      <c r="C17" s="142"/>
      <c r="D17" s="142"/>
      <c r="E17" s="142"/>
      <c r="F17" s="142"/>
      <c r="G17" s="142"/>
      <c r="H17" s="143"/>
      <c r="I17" s="143"/>
      <c r="J17" s="48" t="s">
        <v>57</v>
      </c>
      <c r="K17" s="57" t="s">
        <v>196</v>
      </c>
      <c r="L17" s="57" t="s">
        <v>197</v>
      </c>
      <c r="M17" s="49">
        <v>29100000000</v>
      </c>
      <c r="N17" s="50"/>
      <c r="O17" s="50"/>
      <c r="P17" s="50"/>
      <c r="Q17" s="59"/>
      <c r="R17" s="59">
        <f t="shared" si="1"/>
        <v>29100000000</v>
      </c>
    </row>
    <row r="18" spans="2:18" ht="21" customHeight="1" x14ac:dyDescent="0.25">
      <c r="B18" s="51"/>
      <c r="C18" s="51"/>
      <c r="D18" s="51"/>
      <c r="E18" s="52"/>
      <c r="F18" s="53"/>
      <c r="G18" s="54"/>
      <c r="H18" s="55"/>
      <c r="I18" s="55"/>
      <c r="J18" s="54"/>
      <c r="K18" s="55"/>
      <c r="L18" s="55"/>
      <c r="M18" s="56">
        <f>SUM(M10:M17)</f>
        <v>70000000000</v>
      </c>
      <c r="N18" s="56">
        <f t="shared" ref="N18:Q18" si="2">SUM(N10:N17)</f>
        <v>0</v>
      </c>
      <c r="O18" s="56">
        <f t="shared" si="2"/>
        <v>0</v>
      </c>
      <c r="P18" s="56">
        <f t="shared" si="2"/>
        <v>0</v>
      </c>
      <c r="Q18" s="56">
        <f t="shared" si="2"/>
        <v>0</v>
      </c>
      <c r="R18" s="56">
        <f>SUM(R10:R17)</f>
        <v>70000000000</v>
      </c>
    </row>
    <row r="19" spans="2:18" ht="117" customHeight="1" x14ac:dyDescent="0.25">
      <c r="B19" s="142" t="s">
        <v>198</v>
      </c>
      <c r="C19" s="142" t="s">
        <v>199</v>
      </c>
      <c r="D19" s="142" t="s">
        <v>183</v>
      </c>
      <c r="E19" s="142" t="s">
        <v>105</v>
      </c>
      <c r="F19" s="144" t="s">
        <v>107</v>
      </c>
      <c r="G19" s="38" t="s">
        <v>108</v>
      </c>
      <c r="H19" s="61">
        <v>1</v>
      </c>
      <c r="I19" s="142"/>
      <c r="J19" s="48" t="s">
        <v>109</v>
      </c>
      <c r="K19" s="46" t="s">
        <v>200</v>
      </c>
      <c r="L19" s="46" t="s">
        <v>201</v>
      </c>
      <c r="M19" s="62">
        <v>500000000</v>
      </c>
      <c r="N19" s="50"/>
      <c r="O19" s="50"/>
      <c r="P19" s="50"/>
      <c r="Q19" s="50"/>
      <c r="R19" s="59">
        <f>+M19+N19+O19-P19-Q19</f>
        <v>500000000</v>
      </c>
    </row>
    <row r="20" spans="2:18" ht="49.5" hidden="1" customHeight="1" x14ac:dyDescent="0.25">
      <c r="B20" s="142"/>
      <c r="C20" s="142"/>
      <c r="D20" s="142"/>
      <c r="E20" s="142"/>
      <c r="F20" s="144"/>
      <c r="G20" s="145" t="s">
        <v>110</v>
      </c>
      <c r="H20" s="142">
        <v>50</v>
      </c>
      <c r="I20" s="142"/>
      <c r="J20" s="48" t="s">
        <v>202</v>
      </c>
      <c r="K20" s="46"/>
      <c r="L20" s="46"/>
      <c r="M20" s="49"/>
      <c r="N20" s="50"/>
      <c r="O20" s="50"/>
      <c r="P20" s="50"/>
      <c r="Q20" s="50"/>
      <c r="R20" s="59">
        <f t="shared" ref="R20:R35" si="3">+M20+N20+O20-P20-Q20</f>
        <v>0</v>
      </c>
    </row>
    <row r="21" spans="2:18" ht="81.75" hidden="1" customHeight="1" x14ac:dyDescent="0.25">
      <c r="B21" s="142"/>
      <c r="C21" s="142"/>
      <c r="D21" s="142"/>
      <c r="E21" s="142"/>
      <c r="F21" s="144"/>
      <c r="G21" s="145"/>
      <c r="H21" s="142"/>
      <c r="I21" s="142"/>
      <c r="J21" s="48" t="s">
        <v>203</v>
      </c>
      <c r="K21" s="46"/>
      <c r="L21" s="46"/>
      <c r="M21" s="49"/>
      <c r="N21" s="50"/>
      <c r="O21" s="50"/>
      <c r="P21" s="50"/>
      <c r="Q21" s="50"/>
      <c r="R21" s="59">
        <f t="shared" si="3"/>
        <v>0</v>
      </c>
    </row>
    <row r="22" spans="2:18" ht="57" hidden="1" customHeight="1" x14ac:dyDescent="0.25">
      <c r="B22" s="142"/>
      <c r="C22" s="142"/>
      <c r="D22" s="142"/>
      <c r="E22" s="142"/>
      <c r="F22" s="144"/>
      <c r="G22" s="145"/>
      <c r="H22" s="142"/>
      <c r="I22" s="142"/>
      <c r="J22" s="48" t="s">
        <v>204</v>
      </c>
      <c r="K22" s="46"/>
      <c r="L22" s="46"/>
      <c r="M22" s="49"/>
      <c r="N22" s="50"/>
      <c r="O22" s="50"/>
      <c r="P22" s="50"/>
      <c r="Q22" s="50"/>
      <c r="R22" s="59">
        <f t="shared" si="3"/>
        <v>0</v>
      </c>
    </row>
    <row r="23" spans="2:18" ht="61.5" customHeight="1" x14ac:dyDescent="0.25">
      <c r="B23" s="142"/>
      <c r="C23" s="142"/>
      <c r="D23" s="142"/>
      <c r="E23" s="142"/>
      <c r="F23" s="144"/>
      <c r="G23" s="145"/>
      <c r="H23" s="142"/>
      <c r="I23" s="142"/>
      <c r="J23" s="48" t="s">
        <v>111</v>
      </c>
      <c r="K23" s="46" t="s">
        <v>205</v>
      </c>
      <c r="L23" s="46" t="s">
        <v>206</v>
      </c>
      <c r="M23" s="62">
        <v>500000000</v>
      </c>
      <c r="N23" s="50"/>
      <c r="O23" s="50"/>
      <c r="P23" s="50"/>
      <c r="Q23" s="50"/>
      <c r="R23" s="59">
        <f t="shared" si="3"/>
        <v>500000000</v>
      </c>
    </row>
    <row r="24" spans="2:18" ht="82.5" hidden="1" customHeight="1" x14ac:dyDescent="0.25">
      <c r="B24" s="142"/>
      <c r="C24" s="142"/>
      <c r="D24" s="142"/>
      <c r="E24" s="142"/>
      <c r="F24" s="144"/>
      <c r="G24" s="142" t="s">
        <v>112</v>
      </c>
      <c r="H24" s="142">
        <v>105</v>
      </c>
      <c r="I24" s="142"/>
      <c r="J24" s="48" t="s">
        <v>207</v>
      </c>
      <c r="K24" s="46"/>
      <c r="L24" s="46"/>
      <c r="M24" s="49"/>
      <c r="N24" s="50"/>
      <c r="O24" s="50"/>
      <c r="P24" s="50"/>
      <c r="Q24" s="50"/>
      <c r="R24" s="59">
        <f t="shared" si="3"/>
        <v>0</v>
      </c>
    </row>
    <row r="25" spans="2:18" ht="62.25" hidden="1" customHeight="1" x14ac:dyDescent="0.25">
      <c r="B25" s="142"/>
      <c r="C25" s="142"/>
      <c r="D25" s="142"/>
      <c r="E25" s="142"/>
      <c r="F25" s="144"/>
      <c r="G25" s="142"/>
      <c r="H25" s="142"/>
      <c r="I25" s="142"/>
      <c r="J25" s="48" t="s">
        <v>208</v>
      </c>
      <c r="K25" s="46"/>
      <c r="L25" s="46"/>
      <c r="M25" s="49"/>
      <c r="N25" s="50"/>
      <c r="O25" s="50"/>
      <c r="P25" s="50"/>
      <c r="Q25" s="50"/>
      <c r="R25" s="59">
        <f t="shared" si="3"/>
        <v>0</v>
      </c>
    </row>
    <row r="26" spans="2:18" ht="69" customHeight="1" x14ac:dyDescent="0.25">
      <c r="B26" s="142"/>
      <c r="C26" s="142"/>
      <c r="D26" s="142"/>
      <c r="E26" s="142"/>
      <c r="F26" s="144"/>
      <c r="G26" s="142"/>
      <c r="H26" s="142"/>
      <c r="I26" s="142"/>
      <c r="J26" s="48" t="s">
        <v>113</v>
      </c>
      <c r="K26" s="46" t="s">
        <v>205</v>
      </c>
      <c r="L26" s="46" t="s">
        <v>206</v>
      </c>
      <c r="M26" s="62">
        <v>2300000000</v>
      </c>
      <c r="N26" s="50"/>
      <c r="O26" s="50"/>
      <c r="P26" s="50"/>
      <c r="Q26" s="50"/>
      <c r="R26" s="59">
        <f t="shared" si="3"/>
        <v>2300000000</v>
      </c>
    </row>
    <row r="27" spans="2:18" ht="55.5" customHeight="1" x14ac:dyDescent="0.25">
      <c r="B27" s="142"/>
      <c r="C27" s="142"/>
      <c r="D27" s="142"/>
      <c r="E27" s="142"/>
      <c r="F27" s="144"/>
      <c r="G27" s="142"/>
      <c r="H27" s="142"/>
      <c r="I27" s="142"/>
      <c r="J27" s="48" t="s">
        <v>209</v>
      </c>
      <c r="K27" s="46" t="s">
        <v>205</v>
      </c>
      <c r="L27" s="46" t="s">
        <v>206</v>
      </c>
      <c r="M27" s="62">
        <v>1200000000</v>
      </c>
      <c r="N27" s="50"/>
      <c r="O27" s="50"/>
      <c r="P27" s="50"/>
      <c r="Q27" s="50"/>
      <c r="R27" s="59">
        <f t="shared" si="3"/>
        <v>1200000000</v>
      </c>
    </row>
    <row r="28" spans="2:18" ht="55.5" hidden="1" customHeight="1" x14ac:dyDescent="0.25">
      <c r="B28" s="142"/>
      <c r="C28" s="142"/>
      <c r="D28" s="142"/>
      <c r="E28" s="142"/>
      <c r="F28" s="144"/>
      <c r="G28" s="142"/>
      <c r="H28" s="142"/>
      <c r="I28" s="142"/>
      <c r="J28" s="48" t="s">
        <v>210</v>
      </c>
      <c r="K28" s="46"/>
      <c r="L28" s="46"/>
      <c r="M28" s="49"/>
      <c r="N28" s="50"/>
      <c r="O28" s="50"/>
      <c r="P28" s="50"/>
      <c r="Q28" s="50"/>
      <c r="R28" s="59">
        <f t="shared" si="3"/>
        <v>0</v>
      </c>
    </row>
    <row r="29" spans="2:18" ht="54" hidden="1" customHeight="1" x14ac:dyDescent="0.25">
      <c r="B29" s="142"/>
      <c r="C29" s="142"/>
      <c r="D29" s="142"/>
      <c r="E29" s="142"/>
      <c r="F29" s="144"/>
      <c r="G29" s="142"/>
      <c r="H29" s="142"/>
      <c r="I29" s="142"/>
      <c r="J29" s="48" t="s">
        <v>211</v>
      </c>
      <c r="K29" s="46"/>
      <c r="L29" s="46"/>
      <c r="M29" s="49"/>
      <c r="N29" s="50"/>
      <c r="O29" s="50"/>
      <c r="P29" s="50"/>
      <c r="Q29" s="50"/>
      <c r="R29" s="59">
        <f t="shared" si="3"/>
        <v>0</v>
      </c>
    </row>
    <row r="30" spans="2:18" ht="93" hidden="1" customHeight="1" x14ac:dyDescent="0.25">
      <c r="B30" s="142"/>
      <c r="C30" s="142"/>
      <c r="D30" s="142"/>
      <c r="E30" s="142"/>
      <c r="F30" s="144"/>
      <c r="G30" s="142" t="s">
        <v>114</v>
      </c>
      <c r="H30" s="142">
        <v>260</v>
      </c>
      <c r="I30" s="142"/>
      <c r="J30" s="48" t="s">
        <v>212</v>
      </c>
      <c r="K30" s="46"/>
      <c r="L30" s="46"/>
      <c r="M30" s="49"/>
      <c r="N30" s="50"/>
      <c r="O30" s="50"/>
      <c r="P30" s="50"/>
      <c r="Q30" s="50"/>
      <c r="R30" s="59">
        <f t="shared" si="3"/>
        <v>0</v>
      </c>
    </row>
    <row r="31" spans="2:18" ht="93" hidden="1" customHeight="1" x14ac:dyDescent="0.25">
      <c r="B31" s="142"/>
      <c r="C31" s="142"/>
      <c r="D31" s="142"/>
      <c r="E31" s="142"/>
      <c r="F31" s="144"/>
      <c r="G31" s="142"/>
      <c r="H31" s="142"/>
      <c r="I31" s="142"/>
      <c r="J31" s="48" t="s">
        <v>213</v>
      </c>
      <c r="K31" s="46"/>
      <c r="L31" s="46"/>
      <c r="M31" s="49"/>
      <c r="N31" s="50"/>
      <c r="O31" s="50"/>
      <c r="P31" s="50"/>
      <c r="Q31" s="50"/>
      <c r="R31" s="59">
        <f t="shared" si="3"/>
        <v>0</v>
      </c>
    </row>
    <row r="32" spans="2:18" ht="93" hidden="1" customHeight="1" x14ac:dyDescent="0.25">
      <c r="B32" s="142"/>
      <c r="C32" s="142"/>
      <c r="D32" s="142"/>
      <c r="E32" s="142"/>
      <c r="F32" s="144"/>
      <c r="G32" s="142"/>
      <c r="H32" s="142"/>
      <c r="I32" s="142"/>
      <c r="J32" s="48" t="s">
        <v>214</v>
      </c>
      <c r="K32" s="46"/>
      <c r="L32" s="46"/>
      <c r="M32" s="49"/>
      <c r="N32" s="50"/>
      <c r="O32" s="50"/>
      <c r="P32" s="50"/>
      <c r="Q32" s="50"/>
      <c r="R32" s="59">
        <f t="shared" si="3"/>
        <v>0</v>
      </c>
    </row>
    <row r="33" spans="2:18" ht="111" customHeight="1" x14ac:dyDescent="0.25">
      <c r="B33" s="142"/>
      <c r="C33" s="142"/>
      <c r="D33" s="142"/>
      <c r="E33" s="142"/>
      <c r="F33" s="144"/>
      <c r="G33" s="142"/>
      <c r="H33" s="142"/>
      <c r="I33" s="142"/>
      <c r="J33" s="48" t="s">
        <v>115</v>
      </c>
      <c r="K33" s="46" t="s">
        <v>215</v>
      </c>
      <c r="L33" s="46" t="s">
        <v>216</v>
      </c>
      <c r="M33" s="62">
        <v>3500000000</v>
      </c>
      <c r="N33" s="50"/>
      <c r="O33" s="50"/>
      <c r="P33" s="50"/>
      <c r="Q33" s="50"/>
      <c r="R33" s="59">
        <f t="shared" si="3"/>
        <v>3500000000</v>
      </c>
    </row>
    <row r="34" spans="2:18" ht="93" hidden="1" customHeight="1" x14ac:dyDescent="0.25">
      <c r="B34" s="142"/>
      <c r="C34" s="142"/>
      <c r="D34" s="142"/>
      <c r="E34" s="142"/>
      <c r="F34" s="144"/>
      <c r="G34" s="142" t="s">
        <v>116</v>
      </c>
      <c r="H34" s="142">
        <v>3</v>
      </c>
      <c r="I34" s="142"/>
      <c r="J34" s="48" t="s">
        <v>217</v>
      </c>
      <c r="K34" s="46"/>
      <c r="L34" s="46"/>
      <c r="M34" s="49"/>
      <c r="N34" s="50"/>
      <c r="O34" s="50"/>
      <c r="P34" s="50"/>
      <c r="Q34" s="50"/>
      <c r="R34" s="59">
        <f t="shared" si="3"/>
        <v>0</v>
      </c>
    </row>
    <row r="35" spans="2:18" ht="93" hidden="1" customHeight="1" x14ac:dyDescent="0.25">
      <c r="B35" s="142"/>
      <c r="C35" s="142"/>
      <c r="D35" s="142"/>
      <c r="E35" s="142"/>
      <c r="F35" s="144"/>
      <c r="G35" s="142"/>
      <c r="H35" s="142"/>
      <c r="I35" s="142"/>
      <c r="J35" s="48" t="s">
        <v>218</v>
      </c>
      <c r="K35" s="46"/>
      <c r="L35" s="46"/>
      <c r="M35" s="49"/>
      <c r="N35" s="50"/>
      <c r="O35" s="50"/>
      <c r="P35" s="50"/>
      <c r="Q35" s="50"/>
      <c r="R35" s="59">
        <f t="shared" si="3"/>
        <v>0</v>
      </c>
    </row>
    <row r="36" spans="2:18" ht="21" customHeight="1" x14ac:dyDescent="0.25">
      <c r="B36" s="51"/>
      <c r="C36" s="51"/>
      <c r="D36" s="51"/>
      <c r="E36" s="52"/>
      <c r="F36" s="53"/>
      <c r="G36" s="54"/>
      <c r="H36" s="55"/>
      <c r="I36" s="55"/>
      <c r="J36" s="54"/>
      <c r="K36" s="55"/>
      <c r="L36" s="55"/>
      <c r="M36" s="56">
        <f>SUM(M19:M35)</f>
        <v>8000000000</v>
      </c>
      <c r="N36" s="56">
        <f t="shared" ref="N36:Q36" si="4">SUM(N19:N35)</f>
        <v>0</v>
      </c>
      <c r="O36" s="56">
        <f t="shared" si="4"/>
        <v>0</v>
      </c>
      <c r="P36" s="56">
        <f t="shared" si="4"/>
        <v>0</v>
      </c>
      <c r="Q36" s="56">
        <f t="shared" si="4"/>
        <v>0</v>
      </c>
      <c r="R36" s="56">
        <f>SUM(R19:R35)</f>
        <v>8000000000</v>
      </c>
    </row>
    <row r="37" spans="2:18" ht="73.5" customHeight="1" x14ac:dyDescent="0.25">
      <c r="B37" s="142" t="s">
        <v>219</v>
      </c>
      <c r="C37" s="142" t="s">
        <v>220</v>
      </c>
      <c r="D37" s="142" t="s">
        <v>183</v>
      </c>
      <c r="E37" s="142" t="s">
        <v>105</v>
      </c>
      <c r="F37" s="144" t="s">
        <v>120</v>
      </c>
      <c r="G37" s="46" t="s">
        <v>121</v>
      </c>
      <c r="H37" s="46">
        <v>11</v>
      </c>
      <c r="I37" s="142" t="s">
        <v>185</v>
      </c>
      <c r="J37" s="48" t="s">
        <v>122</v>
      </c>
      <c r="K37" s="46" t="s">
        <v>221</v>
      </c>
      <c r="L37" s="46" t="s">
        <v>222</v>
      </c>
      <c r="M37" s="49">
        <v>60000000</v>
      </c>
      <c r="N37" s="50"/>
      <c r="O37" s="50"/>
      <c r="P37" s="50"/>
      <c r="Q37" s="50"/>
      <c r="R37" s="50">
        <f>+M37+N37+O37-P37-Q37</f>
        <v>60000000</v>
      </c>
    </row>
    <row r="38" spans="2:18" ht="73.5" customHeight="1" x14ac:dyDescent="0.25">
      <c r="B38" s="142"/>
      <c r="C38" s="142"/>
      <c r="D38" s="142"/>
      <c r="E38" s="142"/>
      <c r="F38" s="144"/>
      <c r="G38" s="46" t="s">
        <v>123</v>
      </c>
      <c r="H38" s="63">
        <v>533000</v>
      </c>
      <c r="I38" s="142"/>
      <c r="J38" s="48" t="s">
        <v>124</v>
      </c>
      <c r="K38" s="46" t="s">
        <v>221</v>
      </c>
      <c r="L38" s="46" t="s">
        <v>222</v>
      </c>
      <c r="M38" s="57">
        <v>5186303713</v>
      </c>
      <c r="N38" s="50"/>
      <c r="O38" s="50"/>
      <c r="P38" s="50"/>
      <c r="Q38" s="50"/>
      <c r="R38" s="50">
        <f t="shared" ref="R38:R46" si="5">+M38+N38+O38-P38-Q38</f>
        <v>5186303713</v>
      </c>
    </row>
    <row r="39" spans="2:18" ht="73.5" customHeight="1" x14ac:dyDescent="0.25">
      <c r="B39" s="142"/>
      <c r="C39" s="142"/>
      <c r="D39" s="142"/>
      <c r="E39" s="142"/>
      <c r="F39" s="144"/>
      <c r="G39" s="46" t="s">
        <v>125</v>
      </c>
      <c r="H39" s="46">
        <v>7</v>
      </c>
      <c r="I39" s="142"/>
      <c r="J39" s="48" t="s">
        <v>122</v>
      </c>
      <c r="K39" s="46" t="s">
        <v>223</v>
      </c>
      <c r="L39" s="46" t="s">
        <v>224</v>
      </c>
      <c r="M39" s="49">
        <v>60000000</v>
      </c>
      <c r="N39" s="50"/>
      <c r="O39" s="50"/>
      <c r="P39" s="50"/>
      <c r="Q39" s="50"/>
      <c r="R39" s="50">
        <f t="shared" si="5"/>
        <v>60000000</v>
      </c>
    </row>
    <row r="40" spans="2:18" ht="73.5" customHeight="1" x14ac:dyDescent="0.25">
      <c r="B40" s="142"/>
      <c r="C40" s="142"/>
      <c r="D40" s="142"/>
      <c r="E40" s="142"/>
      <c r="F40" s="144"/>
      <c r="G40" s="46" t="s">
        <v>126</v>
      </c>
      <c r="H40" s="63">
        <v>312931</v>
      </c>
      <c r="I40" s="142"/>
      <c r="J40" s="48" t="s">
        <v>124</v>
      </c>
      <c r="K40" s="46" t="s">
        <v>223</v>
      </c>
      <c r="L40" s="46" t="s">
        <v>224</v>
      </c>
      <c r="M40" s="49">
        <v>919297654</v>
      </c>
      <c r="N40" s="50"/>
      <c r="O40" s="50"/>
      <c r="P40" s="50"/>
      <c r="Q40" s="50"/>
      <c r="R40" s="50">
        <f t="shared" si="5"/>
        <v>919297654</v>
      </c>
    </row>
    <row r="41" spans="2:18" ht="73.5" customHeight="1" x14ac:dyDescent="0.25">
      <c r="B41" s="142"/>
      <c r="C41" s="142"/>
      <c r="D41" s="142"/>
      <c r="E41" s="142"/>
      <c r="F41" s="144"/>
      <c r="G41" s="46" t="s">
        <v>127</v>
      </c>
      <c r="H41" s="46">
        <v>3</v>
      </c>
      <c r="I41" s="142"/>
      <c r="J41" s="48" t="s">
        <v>128</v>
      </c>
      <c r="K41" s="50" t="s">
        <v>225</v>
      </c>
      <c r="L41" s="50" t="s">
        <v>226</v>
      </c>
      <c r="M41" s="49">
        <v>800000000</v>
      </c>
      <c r="N41" s="50"/>
      <c r="O41" s="50"/>
      <c r="P41" s="50"/>
      <c r="Q41" s="50"/>
      <c r="R41" s="50">
        <f t="shared" si="5"/>
        <v>800000000</v>
      </c>
    </row>
    <row r="42" spans="2:18" ht="73.5" customHeight="1" x14ac:dyDescent="0.25">
      <c r="B42" s="142"/>
      <c r="C42" s="142"/>
      <c r="D42" s="142"/>
      <c r="E42" s="142"/>
      <c r="F42" s="144"/>
      <c r="G42" s="46" t="s">
        <v>129</v>
      </c>
      <c r="H42" s="46">
        <v>2</v>
      </c>
      <c r="I42" s="142"/>
      <c r="J42" s="48" t="s">
        <v>130</v>
      </c>
      <c r="K42" s="50" t="s">
        <v>225</v>
      </c>
      <c r="L42" s="50" t="s">
        <v>226</v>
      </c>
      <c r="M42" s="49">
        <v>800000000</v>
      </c>
      <c r="N42" s="50"/>
      <c r="O42" s="50"/>
      <c r="P42" s="50"/>
      <c r="Q42" s="50"/>
      <c r="R42" s="50">
        <f t="shared" si="5"/>
        <v>800000000</v>
      </c>
    </row>
    <row r="43" spans="2:18" ht="73.5" customHeight="1" x14ac:dyDescent="0.25">
      <c r="B43" s="142"/>
      <c r="C43" s="142"/>
      <c r="D43" s="142"/>
      <c r="E43" s="142"/>
      <c r="F43" s="144"/>
      <c r="G43" s="46" t="s">
        <v>110</v>
      </c>
      <c r="H43" s="46">
        <v>47</v>
      </c>
      <c r="I43" s="46"/>
      <c r="J43" s="48" t="s">
        <v>122</v>
      </c>
      <c r="K43" s="46" t="s">
        <v>227</v>
      </c>
      <c r="L43" s="46" t="s">
        <v>228</v>
      </c>
      <c r="M43" s="49">
        <v>136000000</v>
      </c>
      <c r="N43" s="50"/>
      <c r="O43" s="50"/>
      <c r="P43" s="50"/>
      <c r="Q43" s="50"/>
      <c r="R43" s="50">
        <f t="shared" si="5"/>
        <v>136000000</v>
      </c>
    </row>
    <row r="44" spans="2:18" ht="73.5" customHeight="1" x14ac:dyDescent="0.25">
      <c r="B44" s="142"/>
      <c r="C44" s="142"/>
      <c r="D44" s="142"/>
      <c r="E44" s="142"/>
      <c r="F44" s="144"/>
      <c r="G44" s="46" t="s">
        <v>131</v>
      </c>
      <c r="H44" s="46">
        <v>7</v>
      </c>
      <c r="I44" s="46"/>
      <c r="J44" s="48" t="s">
        <v>124</v>
      </c>
      <c r="K44" s="46" t="s">
        <v>227</v>
      </c>
      <c r="L44" s="46" t="s">
        <v>228</v>
      </c>
      <c r="M44" s="49">
        <v>44534129315</v>
      </c>
      <c r="N44" s="50"/>
      <c r="O44" s="50"/>
      <c r="P44" s="50"/>
      <c r="Q44" s="50"/>
      <c r="R44" s="50">
        <f t="shared" si="5"/>
        <v>44534129315</v>
      </c>
    </row>
    <row r="45" spans="2:18" ht="102.75" customHeight="1" x14ac:dyDescent="0.25">
      <c r="B45" s="142"/>
      <c r="C45" s="142"/>
      <c r="D45" s="142"/>
      <c r="E45" s="142"/>
      <c r="F45" s="144"/>
      <c r="G45" s="46" t="s">
        <v>112</v>
      </c>
      <c r="H45" s="46">
        <v>3</v>
      </c>
      <c r="I45" s="46"/>
      <c r="J45" s="48" t="s">
        <v>132</v>
      </c>
      <c r="K45" s="46" t="s">
        <v>229</v>
      </c>
      <c r="L45" s="46" t="s">
        <v>230</v>
      </c>
      <c r="M45" s="49">
        <v>900000000</v>
      </c>
      <c r="N45" s="50"/>
      <c r="O45" s="50"/>
      <c r="P45" s="50"/>
      <c r="Q45" s="50"/>
      <c r="R45" s="50">
        <f t="shared" si="5"/>
        <v>900000000</v>
      </c>
    </row>
    <row r="46" spans="2:18" ht="118.5" customHeight="1" x14ac:dyDescent="0.25">
      <c r="B46" s="142"/>
      <c r="C46" s="142"/>
      <c r="D46" s="142"/>
      <c r="E46" s="142"/>
      <c r="F46" s="144"/>
      <c r="G46" s="46" t="s">
        <v>133</v>
      </c>
      <c r="H46" s="46">
        <v>3</v>
      </c>
      <c r="I46" s="46"/>
      <c r="J46" s="48" t="s">
        <v>134</v>
      </c>
      <c r="K46" s="46" t="s">
        <v>229</v>
      </c>
      <c r="L46" s="46" t="s">
        <v>230</v>
      </c>
      <c r="M46" s="49">
        <f>800000000+2804269318</f>
        <v>3604269318</v>
      </c>
      <c r="N46" s="50"/>
      <c r="O46" s="50"/>
      <c r="P46" s="50"/>
      <c r="Q46" s="50"/>
      <c r="R46" s="50">
        <f t="shared" si="5"/>
        <v>3604269318</v>
      </c>
    </row>
    <row r="47" spans="2:18" ht="21" customHeight="1" x14ac:dyDescent="0.25">
      <c r="B47" s="51"/>
      <c r="C47" s="51"/>
      <c r="D47" s="51"/>
      <c r="E47" s="51"/>
      <c r="F47" s="53"/>
      <c r="G47" s="54"/>
      <c r="H47" s="55"/>
      <c r="I47" s="55"/>
      <c r="J47" s="54"/>
      <c r="K47" s="55"/>
      <c r="L47" s="55"/>
      <c r="M47" s="56">
        <f>SUM(M37:M46)</f>
        <v>57000000000</v>
      </c>
      <c r="N47" s="56">
        <f t="shared" ref="N47:P47" si="6">SUM(N37:N46)</f>
        <v>0</v>
      </c>
      <c r="O47" s="56">
        <f t="shared" si="6"/>
        <v>0</v>
      </c>
      <c r="P47" s="56">
        <f t="shared" si="6"/>
        <v>0</v>
      </c>
      <c r="Q47" s="56">
        <f>SUM(Q37:Q46)</f>
        <v>0</v>
      </c>
      <c r="R47" s="56">
        <f>SUM(R37:R46)</f>
        <v>57000000000</v>
      </c>
    </row>
    <row r="48" spans="2:18" ht="123.75" customHeight="1" x14ac:dyDescent="0.25">
      <c r="B48" s="142" t="s">
        <v>219</v>
      </c>
      <c r="C48" s="142" t="s">
        <v>231</v>
      </c>
      <c r="D48" s="142" t="s">
        <v>232</v>
      </c>
      <c r="E48" s="142" t="s">
        <v>233</v>
      </c>
      <c r="F48" s="144" t="s">
        <v>29</v>
      </c>
      <c r="G48" s="64" t="s">
        <v>30</v>
      </c>
      <c r="H48" s="46">
        <v>1000</v>
      </c>
      <c r="I48" s="142" t="s">
        <v>185</v>
      </c>
      <c r="J48" s="64" t="s">
        <v>31</v>
      </c>
      <c r="K48" s="46" t="s">
        <v>234</v>
      </c>
      <c r="L48" s="65" t="s">
        <v>235</v>
      </c>
      <c r="M48" s="66">
        <v>60494303530</v>
      </c>
      <c r="N48" s="50"/>
      <c r="O48" s="50"/>
      <c r="P48" s="50"/>
      <c r="Q48" s="50"/>
      <c r="R48" s="50">
        <f>+M48+N48+O48-P48-Q48</f>
        <v>60494303530</v>
      </c>
    </row>
    <row r="49" spans="2:20" ht="56.25" customHeight="1" x14ac:dyDescent="0.25">
      <c r="B49" s="142"/>
      <c r="C49" s="142"/>
      <c r="D49" s="142"/>
      <c r="E49" s="142"/>
      <c r="F49" s="144"/>
      <c r="G49" s="48" t="s">
        <v>32</v>
      </c>
      <c r="H49" s="67">
        <v>200</v>
      </c>
      <c r="I49" s="142"/>
      <c r="J49" s="48" t="s">
        <v>33</v>
      </c>
      <c r="K49" s="46" t="s">
        <v>236</v>
      </c>
      <c r="L49" s="68" t="s">
        <v>237</v>
      </c>
      <c r="M49" s="66">
        <v>4800000000</v>
      </c>
      <c r="N49" s="50"/>
      <c r="O49" s="50"/>
      <c r="P49" s="49"/>
      <c r="Q49" s="49"/>
      <c r="R49" s="50">
        <f t="shared" ref="R49:R52" si="7">+M49+N49+O49-P49-Q49</f>
        <v>4800000000</v>
      </c>
    </row>
    <row r="50" spans="2:20" ht="123" customHeight="1" x14ac:dyDescent="0.25">
      <c r="B50" s="142"/>
      <c r="C50" s="142"/>
      <c r="D50" s="142"/>
      <c r="E50" s="142"/>
      <c r="F50" s="144"/>
      <c r="G50" s="48" t="s">
        <v>34</v>
      </c>
      <c r="H50" s="46" t="s">
        <v>35</v>
      </c>
      <c r="I50" s="142"/>
      <c r="J50" s="48" t="s">
        <v>36</v>
      </c>
      <c r="K50" s="46" t="s">
        <v>238</v>
      </c>
      <c r="L50" s="69" t="s">
        <v>239</v>
      </c>
      <c r="M50" s="66">
        <f>6884000000-804240</f>
        <v>6883195760</v>
      </c>
      <c r="N50" s="50"/>
      <c r="O50" s="50"/>
      <c r="P50" s="50"/>
      <c r="Q50" s="50"/>
      <c r="R50" s="50">
        <f t="shared" si="7"/>
        <v>6883195760</v>
      </c>
    </row>
    <row r="51" spans="2:20" ht="74.25" customHeight="1" x14ac:dyDescent="0.25">
      <c r="B51" s="142"/>
      <c r="C51" s="142"/>
      <c r="D51" s="142"/>
      <c r="E51" s="142"/>
      <c r="F51" s="144"/>
      <c r="G51" s="48" t="s">
        <v>37</v>
      </c>
      <c r="H51" s="38" t="s">
        <v>40</v>
      </c>
      <c r="I51" s="142"/>
      <c r="J51" s="48" t="s">
        <v>38</v>
      </c>
      <c r="K51" s="46" t="s">
        <v>238</v>
      </c>
      <c r="L51" s="65" t="s">
        <v>239</v>
      </c>
      <c r="M51" s="70">
        <v>26214015633</v>
      </c>
      <c r="N51" s="50">
        <v>14728407962</v>
      </c>
      <c r="O51" s="50"/>
      <c r="P51" s="50"/>
      <c r="Q51" s="50"/>
      <c r="R51" s="50">
        <f t="shared" si="7"/>
        <v>40942423595</v>
      </c>
      <c r="T51" s="71"/>
    </row>
    <row r="52" spans="2:20" ht="56.25" customHeight="1" x14ac:dyDescent="0.25">
      <c r="B52" s="142"/>
      <c r="C52" s="142"/>
      <c r="D52" s="142"/>
      <c r="E52" s="142"/>
      <c r="F52" s="144"/>
      <c r="G52" s="48" t="s">
        <v>39</v>
      </c>
      <c r="H52" s="38" t="s">
        <v>40</v>
      </c>
      <c r="I52" s="142"/>
      <c r="J52" s="48" t="s">
        <v>41</v>
      </c>
      <c r="K52" s="46"/>
      <c r="L52" s="46"/>
      <c r="M52" s="49"/>
      <c r="N52" s="50"/>
      <c r="O52" s="50"/>
      <c r="P52" s="50"/>
      <c r="Q52" s="50"/>
      <c r="R52" s="50">
        <f t="shared" si="7"/>
        <v>0</v>
      </c>
    </row>
    <row r="53" spans="2:20" ht="22.5" customHeight="1" x14ac:dyDescent="0.25">
      <c r="B53" s="51"/>
      <c r="C53" s="51"/>
      <c r="D53" s="51"/>
      <c r="E53" s="52"/>
      <c r="F53" s="53"/>
      <c r="G53" s="54"/>
      <c r="H53" s="55"/>
      <c r="I53" s="55"/>
      <c r="J53" s="54"/>
      <c r="K53" s="55"/>
      <c r="L53" s="55"/>
      <c r="M53" s="56">
        <f>SUM(M48:M52)</f>
        <v>98391514923</v>
      </c>
      <c r="N53" s="56">
        <f>SUM(N48:N52)</f>
        <v>14728407962</v>
      </c>
      <c r="O53" s="56">
        <f>SUM(O48:O52)</f>
        <v>0</v>
      </c>
      <c r="P53" s="56">
        <f>SUM(P48:P52)</f>
        <v>0</v>
      </c>
      <c r="Q53" s="56"/>
      <c r="R53" s="56">
        <f>SUM(R48:R52)</f>
        <v>113119922885</v>
      </c>
      <c r="T53" s="71"/>
    </row>
    <row r="54" spans="2:20" ht="121.5" customHeight="1" x14ac:dyDescent="0.25">
      <c r="B54" s="142" t="s">
        <v>219</v>
      </c>
      <c r="C54" s="142" t="s">
        <v>231</v>
      </c>
      <c r="D54" s="142" t="s">
        <v>232</v>
      </c>
      <c r="E54" s="142" t="s">
        <v>233</v>
      </c>
      <c r="F54" s="146" t="s">
        <v>138</v>
      </c>
      <c r="G54" s="48" t="s">
        <v>139</v>
      </c>
      <c r="H54" s="46">
        <v>2127</v>
      </c>
      <c r="I54" s="142" t="s">
        <v>240</v>
      </c>
      <c r="J54" s="48" t="s">
        <v>140</v>
      </c>
      <c r="K54" s="46" t="s">
        <v>241</v>
      </c>
      <c r="L54" s="72" t="s">
        <v>242</v>
      </c>
      <c r="M54" s="73">
        <v>20740000000</v>
      </c>
      <c r="N54" s="50"/>
      <c r="O54" s="50"/>
      <c r="P54" s="50"/>
      <c r="Q54" s="50"/>
      <c r="R54" s="50">
        <f>+M54+N54+O54-P54-Q54</f>
        <v>20740000000</v>
      </c>
    </row>
    <row r="55" spans="2:20" ht="121.5" customHeight="1" x14ac:dyDescent="0.25">
      <c r="B55" s="142"/>
      <c r="C55" s="142"/>
      <c r="D55" s="142"/>
      <c r="E55" s="142"/>
      <c r="F55" s="146"/>
      <c r="G55" s="48" t="s">
        <v>139</v>
      </c>
      <c r="H55" s="46">
        <v>17000</v>
      </c>
      <c r="I55" s="142"/>
      <c r="J55" s="48" t="s">
        <v>141</v>
      </c>
      <c r="K55" s="46" t="s">
        <v>241</v>
      </c>
      <c r="L55" s="72" t="s">
        <v>242</v>
      </c>
      <c r="M55" s="73">
        <v>5150000000</v>
      </c>
      <c r="N55" s="50"/>
      <c r="O55" s="50"/>
      <c r="P55" s="50"/>
      <c r="Q55" s="50"/>
      <c r="R55" s="50">
        <f>+M55+N55+O55-P55-Q55</f>
        <v>5150000000</v>
      </c>
    </row>
    <row r="56" spans="2:20" ht="67.5" customHeight="1" x14ac:dyDescent="0.25">
      <c r="B56" s="142"/>
      <c r="C56" s="142"/>
      <c r="D56" s="142"/>
      <c r="E56" s="142"/>
      <c r="F56" s="146"/>
      <c r="G56" s="48" t="s">
        <v>142</v>
      </c>
      <c r="H56" s="46" t="s">
        <v>243</v>
      </c>
      <c r="I56" s="142"/>
      <c r="J56" s="48" t="s">
        <v>244</v>
      </c>
      <c r="K56" s="46" t="s">
        <v>245</v>
      </c>
      <c r="L56" s="72" t="s">
        <v>246</v>
      </c>
      <c r="M56" s="73">
        <v>1000000000</v>
      </c>
      <c r="N56" s="50"/>
      <c r="O56" s="50"/>
      <c r="P56" s="50"/>
      <c r="Q56" s="50"/>
      <c r="R56" s="50">
        <f>+M56+N56+O56-P56-Q56</f>
        <v>1000000000</v>
      </c>
    </row>
    <row r="57" spans="2:20" ht="58.5" customHeight="1" x14ac:dyDescent="0.25">
      <c r="B57" s="142"/>
      <c r="C57" s="142"/>
      <c r="D57" s="142"/>
      <c r="E57" s="142"/>
      <c r="F57" s="146"/>
      <c r="G57" s="48" t="s">
        <v>40</v>
      </c>
      <c r="H57" s="46" t="s">
        <v>243</v>
      </c>
      <c r="I57" s="142"/>
      <c r="J57" s="48" t="s">
        <v>144</v>
      </c>
      <c r="K57" s="46" t="s">
        <v>245</v>
      </c>
      <c r="L57" s="72" t="s">
        <v>246</v>
      </c>
      <c r="M57" s="73">
        <v>3110000000</v>
      </c>
      <c r="N57" s="50"/>
      <c r="O57" s="50"/>
      <c r="P57" s="50"/>
      <c r="Q57" s="50"/>
      <c r="R57" s="50">
        <f t="shared" ref="R57:R100" si="8">+M57+N57+O57-P57-Q57</f>
        <v>3110000000</v>
      </c>
    </row>
    <row r="58" spans="2:20" ht="57" customHeight="1" x14ac:dyDescent="0.25">
      <c r="B58" s="142"/>
      <c r="C58" s="142"/>
      <c r="D58" s="142"/>
      <c r="E58" s="142"/>
      <c r="F58" s="146"/>
      <c r="G58" s="48" t="s">
        <v>139</v>
      </c>
      <c r="H58" s="74">
        <v>5000</v>
      </c>
      <c r="I58" s="142"/>
      <c r="J58" s="48" t="s">
        <v>247</v>
      </c>
      <c r="K58" s="46"/>
      <c r="L58" s="46"/>
      <c r="M58" s="49"/>
      <c r="N58" s="50"/>
      <c r="O58" s="50"/>
      <c r="P58" s="50"/>
      <c r="Q58" s="50"/>
      <c r="R58" s="50">
        <f t="shared" si="8"/>
        <v>0</v>
      </c>
    </row>
    <row r="59" spans="2:20" ht="28.5" customHeight="1" x14ac:dyDescent="0.25">
      <c r="B59" s="51"/>
      <c r="C59" s="51"/>
      <c r="D59" s="51"/>
      <c r="E59" s="52"/>
      <c r="F59" s="53"/>
      <c r="G59" s="54"/>
      <c r="H59" s="55"/>
      <c r="I59" s="55"/>
      <c r="J59" s="54"/>
      <c r="K59" s="55"/>
      <c r="L59" s="55"/>
      <c r="M59" s="56">
        <f>SUM(M54:M58)</f>
        <v>30000000000</v>
      </c>
      <c r="N59" s="56">
        <f>SUM(N54:N58)</f>
        <v>0</v>
      </c>
      <c r="O59" s="56">
        <f>SUM(O54:O58)</f>
        <v>0</v>
      </c>
      <c r="P59" s="56">
        <f>SUM(P54:P58)</f>
        <v>0</v>
      </c>
      <c r="Q59" s="56"/>
      <c r="R59" s="56">
        <f t="shared" ref="R59" si="9">SUM(R54:R58)</f>
        <v>30000000000</v>
      </c>
    </row>
    <row r="60" spans="2:20" ht="61.5" customHeight="1" x14ac:dyDescent="0.25">
      <c r="B60" s="142" t="s">
        <v>219</v>
      </c>
      <c r="C60" s="142" t="s">
        <v>248</v>
      </c>
      <c r="D60" s="142" t="s">
        <v>232</v>
      </c>
      <c r="E60" s="142" t="s">
        <v>249</v>
      </c>
      <c r="F60" s="146" t="s">
        <v>146</v>
      </c>
      <c r="G60" s="48" t="s">
        <v>147</v>
      </c>
      <c r="H60" s="74">
        <v>1</v>
      </c>
      <c r="I60" s="147"/>
      <c r="J60" s="48" t="s">
        <v>148</v>
      </c>
      <c r="K60" s="74" t="s">
        <v>250</v>
      </c>
      <c r="L60" s="74" t="s">
        <v>251</v>
      </c>
      <c r="M60" s="75">
        <f>700000000+250000000</f>
        <v>950000000</v>
      </c>
      <c r="N60" s="50"/>
      <c r="O60" s="50"/>
      <c r="P60" s="50"/>
      <c r="Q60" s="50"/>
      <c r="R60" s="50">
        <f t="shared" ref="R60:R72" si="10">+M60+N60+O60-P60-Q60</f>
        <v>950000000</v>
      </c>
    </row>
    <row r="61" spans="2:20" ht="61.5" customHeight="1" x14ac:dyDescent="0.25">
      <c r="B61" s="142"/>
      <c r="C61" s="142"/>
      <c r="D61" s="142"/>
      <c r="E61" s="142"/>
      <c r="F61" s="146"/>
      <c r="G61" s="48" t="s">
        <v>147</v>
      </c>
      <c r="H61" s="74">
        <v>1</v>
      </c>
      <c r="I61" s="147"/>
      <c r="J61" s="48" t="s">
        <v>149</v>
      </c>
      <c r="K61" s="74" t="s">
        <v>250</v>
      </c>
      <c r="L61" s="74" t="s">
        <v>251</v>
      </c>
      <c r="M61" s="75">
        <v>450000000</v>
      </c>
      <c r="N61" s="50"/>
      <c r="O61" s="50"/>
      <c r="P61" s="50"/>
      <c r="Q61" s="50"/>
      <c r="R61" s="50">
        <f t="shared" si="10"/>
        <v>450000000</v>
      </c>
    </row>
    <row r="62" spans="2:20" ht="48.75" customHeight="1" x14ac:dyDescent="0.25">
      <c r="B62" s="142"/>
      <c r="C62" s="142"/>
      <c r="D62" s="142"/>
      <c r="E62" s="142"/>
      <c r="F62" s="146"/>
      <c r="G62" s="48" t="s">
        <v>147</v>
      </c>
      <c r="H62" s="74">
        <v>1</v>
      </c>
      <c r="I62" s="147"/>
      <c r="J62" s="48" t="s">
        <v>150</v>
      </c>
      <c r="K62" s="74" t="s">
        <v>250</v>
      </c>
      <c r="L62" s="74" t="s">
        <v>251</v>
      </c>
      <c r="M62" s="75">
        <v>350000000</v>
      </c>
      <c r="N62" s="76"/>
      <c r="O62" s="50"/>
      <c r="P62" s="50"/>
      <c r="Q62" s="50"/>
      <c r="R62" s="50">
        <f>+M62+N63+O62-P62-Q62</f>
        <v>350000000</v>
      </c>
    </row>
    <row r="63" spans="2:20" ht="48.75" customHeight="1" x14ac:dyDescent="0.25">
      <c r="B63" s="142"/>
      <c r="C63" s="142"/>
      <c r="D63" s="142"/>
      <c r="E63" s="142"/>
      <c r="F63" s="146"/>
      <c r="G63" s="48" t="s">
        <v>147</v>
      </c>
      <c r="H63" s="74">
        <v>1</v>
      </c>
      <c r="I63" s="147"/>
      <c r="J63" s="48" t="s">
        <v>151</v>
      </c>
      <c r="K63" s="74" t="s">
        <v>250</v>
      </c>
      <c r="L63" s="74" t="s">
        <v>251</v>
      </c>
      <c r="M63" s="75">
        <v>250000000</v>
      </c>
      <c r="N63" s="50"/>
      <c r="O63" s="50"/>
      <c r="P63" s="50"/>
      <c r="Q63" s="50"/>
      <c r="R63" s="50">
        <f>+M63+O63-P63-Q63</f>
        <v>250000000</v>
      </c>
    </row>
    <row r="64" spans="2:20" ht="48.75" customHeight="1" x14ac:dyDescent="0.25">
      <c r="B64" s="142"/>
      <c r="C64" s="142"/>
      <c r="D64" s="142"/>
      <c r="E64" s="142"/>
      <c r="F64" s="146"/>
      <c r="G64" s="48" t="s">
        <v>147</v>
      </c>
      <c r="H64" s="74">
        <v>1</v>
      </c>
      <c r="I64" s="147"/>
      <c r="J64" s="48" t="s">
        <v>152</v>
      </c>
      <c r="K64" s="74" t="s">
        <v>252</v>
      </c>
      <c r="L64" s="74" t="s">
        <v>253</v>
      </c>
      <c r="M64" s="75">
        <v>250000000</v>
      </c>
      <c r="N64" s="50"/>
      <c r="O64" s="50"/>
      <c r="P64" s="50"/>
      <c r="Q64" s="50"/>
      <c r="R64" s="50">
        <f t="shared" si="10"/>
        <v>250000000</v>
      </c>
    </row>
    <row r="65" spans="2:18" ht="48.75" customHeight="1" x14ac:dyDescent="0.25">
      <c r="B65" s="142"/>
      <c r="C65" s="142"/>
      <c r="D65" s="142"/>
      <c r="E65" s="142"/>
      <c r="F65" s="146"/>
      <c r="G65" s="48" t="s">
        <v>147</v>
      </c>
      <c r="H65" s="74">
        <v>1</v>
      </c>
      <c r="I65" s="147"/>
      <c r="J65" s="48" t="s">
        <v>153</v>
      </c>
      <c r="K65" s="74" t="s">
        <v>254</v>
      </c>
      <c r="L65" s="74" t="s">
        <v>255</v>
      </c>
      <c r="M65" s="75">
        <v>4800000000</v>
      </c>
      <c r="N65" s="50"/>
      <c r="O65" s="50"/>
      <c r="P65" s="50"/>
      <c r="Q65" s="50"/>
      <c r="R65" s="50">
        <f t="shared" si="10"/>
        <v>4800000000</v>
      </c>
    </row>
    <row r="66" spans="2:18" ht="48.75" customHeight="1" x14ac:dyDescent="0.25">
      <c r="B66" s="142"/>
      <c r="C66" s="142"/>
      <c r="D66" s="142"/>
      <c r="E66" s="142"/>
      <c r="F66" s="146"/>
      <c r="G66" s="48" t="s">
        <v>147</v>
      </c>
      <c r="H66" s="74">
        <v>1</v>
      </c>
      <c r="I66" s="147"/>
      <c r="J66" s="48" t="s">
        <v>154</v>
      </c>
      <c r="K66" s="74" t="s">
        <v>256</v>
      </c>
      <c r="L66" s="74" t="s">
        <v>257</v>
      </c>
      <c r="M66" s="75">
        <v>1500000000</v>
      </c>
      <c r="N66" s="50"/>
      <c r="O66" s="50"/>
      <c r="P66" s="50"/>
      <c r="Q66" s="50"/>
      <c r="R66" s="50">
        <f t="shared" si="10"/>
        <v>1500000000</v>
      </c>
    </row>
    <row r="67" spans="2:18" ht="42" customHeight="1" x14ac:dyDescent="0.25">
      <c r="B67" s="142"/>
      <c r="C67" s="142"/>
      <c r="D67" s="142"/>
      <c r="E67" s="142"/>
      <c r="F67" s="146"/>
      <c r="G67" s="48" t="s">
        <v>147</v>
      </c>
      <c r="H67" s="74">
        <v>1</v>
      </c>
      <c r="I67" s="147"/>
      <c r="J67" s="48" t="s">
        <v>155</v>
      </c>
      <c r="K67" s="74" t="s">
        <v>258</v>
      </c>
      <c r="L67" s="74" t="s">
        <v>259</v>
      </c>
      <c r="M67" s="75">
        <v>450000000</v>
      </c>
      <c r="N67" s="50"/>
      <c r="O67" s="50"/>
      <c r="P67" s="50"/>
      <c r="Q67" s="50"/>
      <c r="R67" s="50">
        <f t="shared" si="10"/>
        <v>450000000</v>
      </c>
    </row>
    <row r="68" spans="2:18" ht="108" hidden="1" x14ac:dyDescent="0.25">
      <c r="B68" s="142"/>
      <c r="C68" s="142"/>
      <c r="D68" s="142"/>
      <c r="E68" s="142"/>
      <c r="F68" s="146"/>
      <c r="G68" s="48" t="s">
        <v>147</v>
      </c>
      <c r="H68" s="74">
        <v>1</v>
      </c>
      <c r="I68" s="147"/>
      <c r="J68" s="48" t="s">
        <v>260</v>
      </c>
      <c r="K68" s="74"/>
      <c r="L68" s="74"/>
      <c r="M68" s="75"/>
      <c r="N68" s="50"/>
      <c r="O68" s="50"/>
      <c r="P68" s="50"/>
      <c r="Q68" s="50"/>
      <c r="R68" s="50">
        <f t="shared" si="10"/>
        <v>0</v>
      </c>
    </row>
    <row r="69" spans="2:18" ht="67.5" hidden="1" customHeight="1" x14ac:dyDescent="0.25">
      <c r="B69" s="142"/>
      <c r="C69" s="142"/>
      <c r="D69" s="142"/>
      <c r="E69" s="142"/>
      <c r="F69" s="146"/>
      <c r="G69" s="48" t="s">
        <v>147</v>
      </c>
      <c r="H69" s="74">
        <v>1</v>
      </c>
      <c r="I69" s="147"/>
      <c r="J69" s="48" t="s">
        <v>261</v>
      </c>
      <c r="K69" s="74"/>
      <c r="L69" s="74"/>
      <c r="M69" s="75"/>
      <c r="N69" s="50"/>
      <c r="O69" s="50"/>
      <c r="P69" s="50"/>
      <c r="Q69" s="50"/>
      <c r="R69" s="50">
        <f t="shared" si="10"/>
        <v>0</v>
      </c>
    </row>
    <row r="70" spans="2:18" ht="67.5" hidden="1" customHeight="1" x14ac:dyDescent="0.25">
      <c r="B70" s="142"/>
      <c r="C70" s="142"/>
      <c r="D70" s="142"/>
      <c r="E70" s="142"/>
      <c r="F70" s="146"/>
      <c r="G70" s="48" t="s">
        <v>147</v>
      </c>
      <c r="H70" s="74">
        <v>1</v>
      </c>
      <c r="I70" s="147"/>
      <c r="J70" s="48" t="s">
        <v>262</v>
      </c>
      <c r="K70" s="74"/>
      <c r="L70" s="74"/>
      <c r="M70" s="75"/>
      <c r="N70" s="50"/>
      <c r="O70" s="50"/>
      <c r="P70" s="50"/>
      <c r="Q70" s="50"/>
      <c r="R70" s="50">
        <f t="shared" si="10"/>
        <v>0</v>
      </c>
    </row>
    <row r="71" spans="2:18" ht="67.5" customHeight="1" x14ac:dyDescent="0.25">
      <c r="B71" s="142"/>
      <c r="C71" s="142"/>
      <c r="D71" s="142"/>
      <c r="E71" s="142"/>
      <c r="F71" s="146"/>
      <c r="G71" s="48" t="s">
        <v>147</v>
      </c>
      <c r="H71" s="74">
        <v>1</v>
      </c>
      <c r="I71" s="147"/>
      <c r="J71" s="48" t="s">
        <v>156</v>
      </c>
      <c r="K71" s="74" t="s">
        <v>263</v>
      </c>
      <c r="L71" s="74" t="s">
        <v>264</v>
      </c>
      <c r="M71" s="75">
        <v>1000000000</v>
      </c>
      <c r="N71" s="50"/>
      <c r="O71" s="50"/>
      <c r="P71" s="50"/>
      <c r="Q71" s="50"/>
      <c r="R71" s="50">
        <f t="shared" si="10"/>
        <v>1000000000</v>
      </c>
    </row>
    <row r="72" spans="2:18" ht="48" hidden="1" customHeight="1" x14ac:dyDescent="0.25">
      <c r="B72" s="142"/>
      <c r="C72" s="142"/>
      <c r="D72" s="142"/>
      <c r="E72" s="142"/>
      <c r="F72" s="146"/>
      <c r="G72" s="48" t="s">
        <v>147</v>
      </c>
      <c r="H72" s="74">
        <v>1</v>
      </c>
      <c r="I72" s="147"/>
      <c r="J72" s="48" t="s">
        <v>265</v>
      </c>
      <c r="K72" s="74"/>
      <c r="L72" s="74"/>
      <c r="M72" s="75"/>
      <c r="N72" s="50"/>
      <c r="O72" s="50"/>
      <c r="P72" s="50"/>
      <c r="Q72" s="50"/>
      <c r="R72" s="50">
        <f t="shared" si="10"/>
        <v>0</v>
      </c>
    </row>
    <row r="73" spans="2:18" x14ac:dyDescent="0.25">
      <c r="B73" s="51"/>
      <c r="C73" s="77"/>
      <c r="D73" s="77"/>
      <c r="E73" s="52"/>
      <c r="F73" s="53"/>
      <c r="G73" s="54"/>
      <c r="H73" s="55"/>
      <c r="I73" s="55"/>
      <c r="J73" s="54"/>
      <c r="K73" s="55"/>
      <c r="L73" s="55"/>
      <c r="M73" s="56">
        <f>SUM(M60:M72)</f>
        <v>10000000000</v>
      </c>
      <c r="N73" s="56">
        <f t="shared" ref="N73:R73" si="11">SUM(N60:N72)</f>
        <v>0</v>
      </c>
      <c r="O73" s="56">
        <f t="shared" si="11"/>
        <v>0</v>
      </c>
      <c r="P73" s="56">
        <f t="shared" si="11"/>
        <v>0</v>
      </c>
      <c r="Q73" s="56">
        <f t="shared" si="11"/>
        <v>0</v>
      </c>
      <c r="R73" s="56">
        <f t="shared" si="11"/>
        <v>10000000000</v>
      </c>
    </row>
    <row r="74" spans="2:18" ht="56.25" customHeight="1" x14ac:dyDescent="0.25">
      <c r="B74" s="142" t="s">
        <v>219</v>
      </c>
      <c r="C74" s="142" t="s">
        <v>266</v>
      </c>
      <c r="D74" s="142" t="s">
        <v>232</v>
      </c>
      <c r="E74" s="142" t="s">
        <v>249</v>
      </c>
      <c r="F74" s="142" t="s">
        <v>267</v>
      </c>
      <c r="G74" s="145" t="s">
        <v>62</v>
      </c>
      <c r="H74" s="78"/>
      <c r="I74" s="145"/>
      <c r="J74" s="79" t="s">
        <v>63</v>
      </c>
      <c r="K74" s="38" t="s">
        <v>268</v>
      </c>
      <c r="L74" s="38" t="s">
        <v>269</v>
      </c>
      <c r="M74" s="75">
        <v>30000000</v>
      </c>
      <c r="N74" s="80"/>
      <c r="O74" s="80"/>
      <c r="P74" s="80"/>
      <c r="Q74" s="80"/>
      <c r="R74" s="50">
        <f t="shared" si="8"/>
        <v>30000000</v>
      </c>
    </row>
    <row r="75" spans="2:18" ht="56.25" customHeight="1" x14ac:dyDescent="0.25">
      <c r="B75" s="142"/>
      <c r="C75" s="142"/>
      <c r="D75" s="142"/>
      <c r="E75" s="142"/>
      <c r="F75" s="142"/>
      <c r="G75" s="145"/>
      <c r="H75" s="78"/>
      <c r="I75" s="145"/>
      <c r="J75" s="79" t="s">
        <v>64</v>
      </c>
      <c r="K75" s="38" t="s">
        <v>268</v>
      </c>
      <c r="L75" s="38" t="s">
        <v>269</v>
      </c>
      <c r="M75" s="75">
        <v>1970000000</v>
      </c>
      <c r="N75" s="50"/>
      <c r="O75" s="50"/>
      <c r="P75" s="50"/>
      <c r="Q75" s="50"/>
      <c r="R75" s="50">
        <f t="shared" si="8"/>
        <v>1970000000</v>
      </c>
    </row>
    <row r="76" spans="2:18" ht="35.25" customHeight="1" x14ac:dyDescent="0.25">
      <c r="B76" s="142"/>
      <c r="C76" s="142"/>
      <c r="D76" s="142"/>
      <c r="E76" s="142"/>
      <c r="F76" s="142"/>
      <c r="G76" s="145"/>
      <c r="H76" s="78"/>
      <c r="I76" s="145"/>
      <c r="J76" s="79" t="s">
        <v>65</v>
      </c>
      <c r="K76" s="38" t="s">
        <v>268</v>
      </c>
      <c r="L76" s="38" t="s">
        <v>269</v>
      </c>
      <c r="M76" s="75">
        <v>500000000</v>
      </c>
      <c r="N76" s="50"/>
      <c r="O76" s="50"/>
      <c r="P76" s="50"/>
      <c r="Q76" s="50"/>
      <c r="R76" s="50">
        <f t="shared" si="8"/>
        <v>500000000</v>
      </c>
    </row>
    <row r="77" spans="2:18" ht="35.25" customHeight="1" x14ac:dyDescent="0.25">
      <c r="B77" s="142"/>
      <c r="C77" s="142"/>
      <c r="D77" s="142"/>
      <c r="E77" s="142"/>
      <c r="F77" s="142"/>
      <c r="G77" s="38"/>
      <c r="H77" s="78"/>
      <c r="I77" s="38"/>
      <c r="J77" s="79" t="s">
        <v>65</v>
      </c>
      <c r="K77" s="38" t="s">
        <v>268</v>
      </c>
      <c r="L77" s="38" t="s">
        <v>269</v>
      </c>
      <c r="M77" s="75">
        <v>100000000</v>
      </c>
      <c r="N77" s="50"/>
      <c r="O77" s="50"/>
      <c r="P77" s="50"/>
      <c r="Q77" s="50"/>
      <c r="R77" s="50">
        <f t="shared" si="8"/>
        <v>100000000</v>
      </c>
    </row>
    <row r="78" spans="2:18" ht="20.25" customHeight="1" x14ac:dyDescent="0.25">
      <c r="B78" s="51"/>
      <c r="C78" s="51"/>
      <c r="D78" s="51"/>
      <c r="E78" s="52"/>
      <c r="F78" s="53"/>
      <c r="G78" s="54"/>
      <c r="H78" s="55"/>
      <c r="I78" s="55"/>
      <c r="J78" s="54"/>
      <c r="K78" s="55"/>
      <c r="L78" s="55"/>
      <c r="M78" s="56">
        <f>SUM(M74:M77)</f>
        <v>2600000000</v>
      </c>
      <c r="N78" s="56">
        <f t="shared" ref="N78:P78" si="12">SUM(N74:N76)</f>
        <v>0</v>
      </c>
      <c r="O78" s="56">
        <f t="shared" si="12"/>
        <v>0</v>
      </c>
      <c r="P78" s="56">
        <f t="shared" si="12"/>
        <v>0</v>
      </c>
      <c r="Q78" s="56"/>
      <c r="R78" s="56">
        <f>SUM(R74:R77)</f>
        <v>2600000000</v>
      </c>
    </row>
    <row r="79" spans="2:18" ht="36.75" customHeight="1" x14ac:dyDescent="0.25">
      <c r="B79" s="142" t="s">
        <v>219</v>
      </c>
      <c r="C79" s="142" t="s">
        <v>231</v>
      </c>
      <c r="D79" s="142" t="s">
        <v>232</v>
      </c>
      <c r="E79" s="142" t="s">
        <v>249</v>
      </c>
      <c r="F79" s="148" t="s">
        <v>90</v>
      </c>
      <c r="G79" s="142" t="s">
        <v>142</v>
      </c>
      <c r="H79" s="144">
        <v>40</v>
      </c>
      <c r="I79" s="149"/>
      <c r="J79" s="81" t="s">
        <v>91</v>
      </c>
      <c r="K79" s="82" t="s">
        <v>270</v>
      </c>
      <c r="L79" s="82" t="s">
        <v>271</v>
      </c>
      <c r="M79" s="49">
        <v>675922300</v>
      </c>
      <c r="N79" s="49"/>
      <c r="O79" s="83"/>
      <c r="P79" s="83"/>
      <c r="Q79" s="83"/>
      <c r="R79" s="50">
        <f>+M79+N79+O79-P79-Q79</f>
        <v>675922300</v>
      </c>
    </row>
    <row r="80" spans="2:18" ht="36" customHeight="1" x14ac:dyDescent="0.3">
      <c r="B80" s="142"/>
      <c r="C80" s="142"/>
      <c r="D80" s="142"/>
      <c r="E80" s="142"/>
      <c r="F80" s="148"/>
      <c r="G80" s="142"/>
      <c r="H80" s="144"/>
      <c r="I80" s="149"/>
      <c r="J80" s="84" t="s">
        <v>92</v>
      </c>
      <c r="K80" s="82" t="s">
        <v>272</v>
      </c>
      <c r="L80" s="82" t="s">
        <v>273</v>
      </c>
      <c r="M80" s="49">
        <v>2889637750</v>
      </c>
      <c r="N80" s="49"/>
      <c r="O80" s="83"/>
      <c r="P80" s="83"/>
      <c r="Q80" s="83"/>
      <c r="R80" s="50">
        <f t="shared" si="8"/>
        <v>2889637750</v>
      </c>
    </row>
    <row r="81" spans="2:18" ht="35.25" customHeight="1" x14ac:dyDescent="0.25">
      <c r="B81" s="142"/>
      <c r="C81" s="142"/>
      <c r="D81" s="142"/>
      <c r="E81" s="142"/>
      <c r="F81" s="148"/>
      <c r="G81" s="142"/>
      <c r="H81" s="144"/>
      <c r="I81" s="149"/>
      <c r="J81" s="81" t="s">
        <v>93</v>
      </c>
      <c r="K81" s="82" t="s">
        <v>274</v>
      </c>
      <c r="L81" s="82" t="s">
        <v>273</v>
      </c>
      <c r="M81" s="49">
        <v>1201900200</v>
      </c>
      <c r="N81" s="49"/>
      <c r="O81" s="83"/>
      <c r="P81" s="83"/>
      <c r="Q81" s="83"/>
      <c r="R81" s="50">
        <f t="shared" si="8"/>
        <v>1201900200</v>
      </c>
    </row>
    <row r="82" spans="2:18" ht="33" customHeight="1" x14ac:dyDescent="0.3">
      <c r="B82" s="142"/>
      <c r="C82" s="142"/>
      <c r="D82" s="142"/>
      <c r="E82" s="142"/>
      <c r="F82" s="148"/>
      <c r="G82" s="142" t="s">
        <v>94</v>
      </c>
      <c r="H82" s="144">
        <v>16104</v>
      </c>
      <c r="I82" s="149"/>
      <c r="J82" s="84" t="s">
        <v>96</v>
      </c>
      <c r="K82" s="82" t="s">
        <v>275</v>
      </c>
      <c r="L82" s="82" t="s">
        <v>276</v>
      </c>
      <c r="M82" s="49">
        <v>1010000000</v>
      </c>
      <c r="N82" s="49"/>
      <c r="O82" s="83"/>
      <c r="P82" s="83"/>
      <c r="Q82" s="83"/>
      <c r="R82" s="50">
        <f t="shared" si="8"/>
        <v>1010000000</v>
      </c>
    </row>
    <row r="83" spans="2:18" ht="39" customHeight="1" x14ac:dyDescent="0.25">
      <c r="B83" s="142"/>
      <c r="C83" s="142"/>
      <c r="D83" s="142"/>
      <c r="E83" s="142"/>
      <c r="F83" s="148"/>
      <c r="G83" s="142"/>
      <c r="H83" s="144"/>
      <c r="I83" s="149"/>
      <c r="J83" s="81" t="s">
        <v>97</v>
      </c>
      <c r="K83" s="82" t="s">
        <v>277</v>
      </c>
      <c r="L83" s="82" t="s">
        <v>278</v>
      </c>
      <c r="M83" s="49">
        <v>422093600</v>
      </c>
      <c r="N83" s="49"/>
      <c r="O83" s="83"/>
      <c r="P83" s="83"/>
      <c r="Q83" s="83"/>
      <c r="R83" s="50">
        <f t="shared" si="8"/>
        <v>422093600</v>
      </c>
    </row>
    <row r="84" spans="2:18" ht="32.25" customHeight="1" x14ac:dyDescent="0.25">
      <c r="B84" s="142"/>
      <c r="C84" s="142"/>
      <c r="D84" s="142"/>
      <c r="E84" s="142"/>
      <c r="F84" s="148"/>
      <c r="G84" s="142"/>
      <c r="H84" s="144"/>
      <c r="I84" s="149"/>
      <c r="J84" s="81" t="s">
        <v>98</v>
      </c>
      <c r="K84" s="82" t="s">
        <v>277</v>
      </c>
      <c r="L84" s="82" t="s">
        <v>278</v>
      </c>
      <c r="M84" s="49">
        <v>324220000</v>
      </c>
      <c r="N84" s="49"/>
      <c r="O84" s="83"/>
      <c r="P84" s="83"/>
      <c r="Q84" s="83"/>
      <c r="R84" s="50">
        <f t="shared" si="8"/>
        <v>324220000</v>
      </c>
    </row>
    <row r="85" spans="2:18" ht="30" customHeight="1" x14ac:dyDescent="0.3">
      <c r="B85" s="142"/>
      <c r="C85" s="142"/>
      <c r="D85" s="142"/>
      <c r="E85" s="142"/>
      <c r="F85" s="148"/>
      <c r="G85" s="46" t="s">
        <v>99</v>
      </c>
      <c r="H85" s="47">
        <v>57</v>
      </c>
      <c r="I85" s="149"/>
      <c r="J85" s="84" t="s">
        <v>100</v>
      </c>
      <c r="K85" s="82" t="s">
        <v>279</v>
      </c>
      <c r="L85" s="82" t="s">
        <v>280</v>
      </c>
      <c r="M85" s="49">
        <v>733603000</v>
      </c>
      <c r="N85" s="49"/>
      <c r="O85" s="83"/>
      <c r="P85" s="83"/>
      <c r="Q85" s="83"/>
      <c r="R85" s="50">
        <f t="shared" si="8"/>
        <v>733603000</v>
      </c>
    </row>
    <row r="86" spans="2:18" ht="33.75" customHeight="1" x14ac:dyDescent="0.3">
      <c r="B86" s="142"/>
      <c r="C86" s="142"/>
      <c r="D86" s="142"/>
      <c r="E86" s="142"/>
      <c r="F86" s="148"/>
      <c r="G86" s="142" t="s">
        <v>101</v>
      </c>
      <c r="H86" s="144">
        <v>2269</v>
      </c>
      <c r="I86" s="149"/>
      <c r="J86" s="84" t="s">
        <v>102</v>
      </c>
      <c r="K86" s="82" t="s">
        <v>281</v>
      </c>
      <c r="L86" s="82" t="s">
        <v>282</v>
      </c>
      <c r="M86" s="49">
        <v>1650000000</v>
      </c>
      <c r="N86" s="49"/>
      <c r="O86" s="83"/>
      <c r="P86" s="83"/>
      <c r="Q86" s="83"/>
      <c r="R86" s="50">
        <f t="shared" si="8"/>
        <v>1650000000</v>
      </c>
    </row>
    <row r="87" spans="2:18" ht="27.75" customHeight="1" x14ac:dyDescent="0.25">
      <c r="B87" s="142"/>
      <c r="C87" s="142"/>
      <c r="D87" s="142"/>
      <c r="E87" s="142"/>
      <c r="F87" s="148"/>
      <c r="G87" s="142"/>
      <c r="H87" s="144"/>
      <c r="I87" s="149"/>
      <c r="J87" s="81" t="s">
        <v>103</v>
      </c>
      <c r="K87" s="82" t="s">
        <v>281</v>
      </c>
      <c r="L87" s="82" t="s">
        <v>283</v>
      </c>
      <c r="M87" s="49">
        <v>1092623150</v>
      </c>
      <c r="N87" s="49"/>
      <c r="O87" s="83"/>
      <c r="P87" s="83"/>
      <c r="Q87" s="83"/>
      <c r="R87" s="50">
        <f t="shared" si="8"/>
        <v>1092623150</v>
      </c>
    </row>
    <row r="88" spans="2:18" x14ac:dyDescent="0.25">
      <c r="B88" s="52"/>
      <c r="C88" s="52"/>
      <c r="D88" s="52"/>
      <c r="E88" s="52"/>
      <c r="F88" s="85"/>
      <c r="G88" s="85"/>
      <c r="H88" s="85"/>
      <c r="I88" s="85"/>
      <c r="J88" s="85"/>
      <c r="K88" s="85"/>
      <c r="L88" s="85"/>
      <c r="M88" s="86">
        <f>SUM(M79:M87)</f>
        <v>10000000000</v>
      </c>
      <c r="N88" s="85">
        <f>SUM(N79:N87)</f>
        <v>0</v>
      </c>
      <c r="O88" s="85">
        <f t="shared" ref="O88:R88" si="13">SUM(O79:O87)</f>
        <v>0</v>
      </c>
      <c r="P88" s="85">
        <f t="shared" si="13"/>
        <v>0</v>
      </c>
      <c r="Q88" s="85">
        <f t="shared" si="13"/>
        <v>0</v>
      </c>
      <c r="R88" s="85">
        <f t="shared" si="13"/>
        <v>10000000000</v>
      </c>
    </row>
    <row r="89" spans="2:18" ht="40.5" customHeight="1" x14ac:dyDescent="0.25">
      <c r="B89" s="142" t="s">
        <v>219</v>
      </c>
      <c r="C89" s="142" t="s">
        <v>284</v>
      </c>
      <c r="D89" s="142"/>
      <c r="E89" s="142" t="s">
        <v>285</v>
      </c>
      <c r="F89" s="144" t="s">
        <v>286</v>
      </c>
      <c r="G89" s="48" t="s">
        <v>70</v>
      </c>
      <c r="H89" s="46">
        <v>280</v>
      </c>
      <c r="I89" s="142"/>
      <c r="J89" s="87" t="s">
        <v>71</v>
      </c>
      <c r="K89" s="46" t="s">
        <v>287</v>
      </c>
      <c r="L89" s="72" t="s">
        <v>288</v>
      </c>
      <c r="M89" s="49">
        <v>1500000000</v>
      </c>
      <c r="N89" s="50"/>
      <c r="O89" s="50"/>
      <c r="P89" s="50"/>
      <c r="Q89" s="50"/>
      <c r="R89" s="50">
        <f t="shared" si="8"/>
        <v>1500000000</v>
      </c>
    </row>
    <row r="90" spans="2:18" ht="32.25" customHeight="1" x14ac:dyDescent="0.25">
      <c r="B90" s="142"/>
      <c r="C90" s="142"/>
      <c r="D90" s="142"/>
      <c r="E90" s="142"/>
      <c r="F90" s="144"/>
      <c r="G90" s="48" t="s">
        <v>72</v>
      </c>
      <c r="H90" s="46">
        <v>37</v>
      </c>
      <c r="I90" s="142"/>
      <c r="J90" s="87" t="s">
        <v>73</v>
      </c>
      <c r="K90" s="46" t="s">
        <v>287</v>
      </c>
      <c r="L90" s="46" t="s">
        <v>288</v>
      </c>
      <c r="M90" s="49">
        <v>14895239642</v>
      </c>
      <c r="N90" s="50"/>
      <c r="O90" s="50"/>
      <c r="P90" s="50"/>
      <c r="Q90" s="50"/>
      <c r="R90" s="50">
        <f t="shared" si="8"/>
        <v>14895239642</v>
      </c>
    </row>
    <row r="91" spans="2:18" ht="32.25" customHeight="1" x14ac:dyDescent="0.25">
      <c r="B91" s="142"/>
      <c r="C91" s="142"/>
      <c r="D91" s="142"/>
      <c r="E91" s="142"/>
      <c r="F91" s="144"/>
      <c r="G91" s="87" t="s">
        <v>289</v>
      </c>
      <c r="H91" s="46">
        <v>1</v>
      </c>
      <c r="I91" s="142"/>
      <c r="J91" s="87" t="s">
        <v>290</v>
      </c>
      <c r="K91" s="46" t="s">
        <v>291</v>
      </c>
      <c r="L91" s="46" t="s">
        <v>292</v>
      </c>
      <c r="M91" s="49">
        <v>500000000</v>
      </c>
      <c r="N91" s="50"/>
      <c r="O91" s="50"/>
      <c r="P91" s="50"/>
      <c r="Q91" s="50"/>
      <c r="R91" s="50">
        <f t="shared" si="8"/>
        <v>500000000</v>
      </c>
    </row>
    <row r="92" spans="2:18" ht="42" customHeight="1" x14ac:dyDescent="0.25">
      <c r="B92" s="142"/>
      <c r="C92" s="142"/>
      <c r="D92" s="142"/>
      <c r="E92" s="142"/>
      <c r="F92" s="144"/>
      <c r="G92" s="48" t="s">
        <v>74</v>
      </c>
      <c r="H92" s="46">
        <v>3500</v>
      </c>
      <c r="I92" s="142"/>
      <c r="J92" s="87" t="s">
        <v>75</v>
      </c>
      <c r="K92" s="46" t="s">
        <v>291</v>
      </c>
      <c r="L92" s="46" t="s">
        <v>292</v>
      </c>
      <c r="M92" s="75">
        <v>500000000</v>
      </c>
      <c r="N92" s="50"/>
      <c r="O92" s="50"/>
      <c r="P92" s="50"/>
      <c r="Q92" s="50"/>
      <c r="R92" s="50">
        <f t="shared" si="8"/>
        <v>500000000</v>
      </c>
    </row>
    <row r="93" spans="2:18" ht="33.75" customHeight="1" x14ac:dyDescent="0.25">
      <c r="B93" s="142"/>
      <c r="C93" s="142"/>
      <c r="D93" s="142"/>
      <c r="E93" s="142"/>
      <c r="F93" s="144"/>
      <c r="G93" s="142" t="s">
        <v>76</v>
      </c>
      <c r="H93" s="46">
        <v>1</v>
      </c>
      <c r="I93" s="142"/>
      <c r="J93" s="87" t="s">
        <v>77</v>
      </c>
      <c r="K93" s="46" t="s">
        <v>287</v>
      </c>
      <c r="L93" s="46" t="s">
        <v>288</v>
      </c>
      <c r="M93" s="49">
        <v>350000000</v>
      </c>
      <c r="N93" s="50"/>
      <c r="O93" s="50"/>
      <c r="P93" s="50"/>
      <c r="Q93" s="50"/>
      <c r="R93" s="50">
        <f t="shared" si="8"/>
        <v>350000000</v>
      </c>
    </row>
    <row r="94" spans="2:18" ht="28.5" customHeight="1" x14ac:dyDescent="0.25">
      <c r="B94" s="142"/>
      <c r="C94" s="142"/>
      <c r="D94" s="142"/>
      <c r="E94" s="142"/>
      <c r="F94" s="144"/>
      <c r="G94" s="142"/>
      <c r="H94" s="46">
        <v>2</v>
      </c>
      <c r="I94" s="142"/>
      <c r="J94" s="87" t="s">
        <v>78</v>
      </c>
      <c r="K94" s="46" t="s">
        <v>293</v>
      </c>
      <c r="L94" s="46" t="s">
        <v>294</v>
      </c>
      <c r="M94" s="75">
        <v>4000000000</v>
      </c>
      <c r="N94" s="50"/>
      <c r="O94" s="50"/>
      <c r="P94" s="50">
        <v>2366015633</v>
      </c>
      <c r="Q94" s="50"/>
      <c r="R94" s="50">
        <f t="shared" si="8"/>
        <v>1633984367</v>
      </c>
    </row>
    <row r="95" spans="2:18" x14ac:dyDescent="0.25">
      <c r="B95" s="51"/>
      <c r="C95" s="51"/>
      <c r="D95" s="51"/>
      <c r="E95" s="52"/>
      <c r="F95" s="53"/>
      <c r="G95" s="54"/>
      <c r="H95" s="55"/>
      <c r="I95" s="55"/>
      <c r="J95" s="54"/>
      <c r="K95" s="55"/>
      <c r="L95" s="55"/>
      <c r="M95" s="56">
        <f t="shared" ref="M95:Q95" si="14">SUM(M89:M94)</f>
        <v>21745239642</v>
      </c>
      <c r="N95" s="56">
        <f t="shared" si="14"/>
        <v>0</v>
      </c>
      <c r="O95" s="56">
        <f t="shared" si="14"/>
        <v>0</v>
      </c>
      <c r="P95" s="56">
        <f t="shared" si="14"/>
        <v>2366015633</v>
      </c>
      <c r="Q95" s="56">
        <f t="shared" si="14"/>
        <v>0</v>
      </c>
      <c r="R95" s="56">
        <f>SUM(R89:R94)</f>
        <v>19379224009</v>
      </c>
    </row>
    <row r="96" spans="2:18" ht="45" customHeight="1" x14ac:dyDescent="0.25">
      <c r="B96" s="142" t="s">
        <v>219</v>
      </c>
      <c r="C96" s="142" t="s">
        <v>284</v>
      </c>
      <c r="D96" s="142"/>
      <c r="E96" s="142" t="s">
        <v>80</v>
      </c>
      <c r="F96" s="144" t="s">
        <v>82</v>
      </c>
      <c r="G96" s="48" t="s">
        <v>83</v>
      </c>
      <c r="H96" s="46">
        <v>1</v>
      </c>
      <c r="I96" s="142"/>
      <c r="J96" s="48" t="s">
        <v>84</v>
      </c>
      <c r="K96" s="46" t="s">
        <v>295</v>
      </c>
      <c r="L96" s="88" t="s">
        <v>296</v>
      </c>
      <c r="M96" s="49">
        <v>169200000</v>
      </c>
      <c r="N96" s="50"/>
      <c r="O96" s="50"/>
      <c r="P96" s="50"/>
      <c r="Q96" s="50"/>
      <c r="R96" s="50">
        <f t="shared" si="8"/>
        <v>169200000</v>
      </c>
    </row>
    <row r="97" spans="2:18" ht="57" customHeight="1" x14ac:dyDescent="0.25">
      <c r="B97" s="142"/>
      <c r="C97" s="142"/>
      <c r="D97" s="142"/>
      <c r="E97" s="142"/>
      <c r="F97" s="144"/>
      <c r="G97" s="142" t="s">
        <v>297</v>
      </c>
      <c r="H97" s="150" t="s">
        <v>298</v>
      </c>
      <c r="I97" s="142"/>
      <c r="J97" s="48" t="s">
        <v>87</v>
      </c>
      <c r="K97" s="46" t="s">
        <v>295</v>
      </c>
      <c r="L97" s="88" t="s">
        <v>296</v>
      </c>
      <c r="M97" s="49">
        <v>403512000</v>
      </c>
      <c r="N97" s="50"/>
      <c r="O97" s="50"/>
      <c r="P97" s="50"/>
      <c r="Q97" s="50"/>
      <c r="R97" s="50">
        <f t="shared" si="8"/>
        <v>403512000</v>
      </c>
    </row>
    <row r="98" spans="2:18" ht="57" customHeight="1" x14ac:dyDescent="0.25">
      <c r="B98" s="142"/>
      <c r="C98" s="142"/>
      <c r="D98" s="142"/>
      <c r="E98" s="142"/>
      <c r="F98" s="144"/>
      <c r="G98" s="142"/>
      <c r="H98" s="150"/>
      <c r="I98" s="142"/>
      <c r="J98" s="48" t="s">
        <v>87</v>
      </c>
      <c r="K98" s="46" t="s">
        <v>299</v>
      </c>
      <c r="L98" s="88" t="s">
        <v>300</v>
      </c>
      <c r="M98" s="49">
        <v>400000000</v>
      </c>
      <c r="N98" s="50"/>
      <c r="O98" s="50">
        <v>2366015633</v>
      </c>
      <c r="P98" s="50"/>
      <c r="Q98" s="50"/>
      <c r="R98" s="50">
        <f t="shared" si="8"/>
        <v>2766015633</v>
      </c>
    </row>
    <row r="99" spans="2:18" ht="105" customHeight="1" x14ac:dyDescent="0.25">
      <c r="B99" s="142"/>
      <c r="C99" s="142"/>
      <c r="D99" s="142"/>
      <c r="E99" s="142"/>
      <c r="F99" s="144"/>
      <c r="G99" s="142"/>
      <c r="H99" s="150"/>
      <c r="I99" s="142"/>
      <c r="J99" s="48" t="s">
        <v>88</v>
      </c>
      <c r="K99" s="46" t="s">
        <v>295</v>
      </c>
      <c r="L99" s="46" t="s">
        <v>296</v>
      </c>
      <c r="M99" s="66">
        <v>143000000</v>
      </c>
      <c r="N99" s="50"/>
      <c r="O99" s="50"/>
      <c r="P99" s="50"/>
      <c r="Q99" s="50"/>
      <c r="R99" s="50">
        <f t="shared" si="8"/>
        <v>143000000</v>
      </c>
    </row>
    <row r="100" spans="2:18" ht="82.5" customHeight="1" x14ac:dyDescent="0.25">
      <c r="B100" s="142"/>
      <c r="C100" s="142"/>
      <c r="D100" s="142"/>
      <c r="E100" s="142"/>
      <c r="F100" s="144"/>
      <c r="G100" s="142"/>
      <c r="H100" s="150"/>
      <c r="I100" s="142"/>
      <c r="J100" s="48" t="s">
        <v>89</v>
      </c>
      <c r="K100" s="46" t="s">
        <v>295</v>
      </c>
      <c r="L100" s="46" t="s">
        <v>296</v>
      </c>
      <c r="M100" s="49">
        <f>2840288000+44000000</f>
        <v>2884288000</v>
      </c>
      <c r="N100" s="50"/>
      <c r="O100" s="50"/>
      <c r="P100" s="50"/>
      <c r="Q100" s="50"/>
      <c r="R100" s="50">
        <f t="shared" si="8"/>
        <v>2884288000</v>
      </c>
    </row>
    <row r="101" spans="2:18" x14ac:dyDescent="0.25">
      <c r="B101" s="51"/>
      <c r="C101" s="51"/>
      <c r="D101" s="51"/>
      <c r="E101" s="52"/>
      <c r="F101" s="53"/>
      <c r="G101" s="54"/>
      <c r="H101" s="55"/>
      <c r="I101" s="55"/>
      <c r="J101" s="54"/>
      <c r="K101" s="55"/>
      <c r="L101" s="55"/>
      <c r="M101" s="56">
        <f>SUM(M96:M100)</f>
        <v>4000000000</v>
      </c>
      <c r="N101" s="56">
        <f t="shared" ref="N101:R101" si="15">SUM(N96:N100)</f>
        <v>0</v>
      </c>
      <c r="O101" s="56">
        <f t="shared" si="15"/>
        <v>2366015633</v>
      </c>
      <c r="P101" s="56">
        <f t="shared" si="15"/>
        <v>0</v>
      </c>
      <c r="Q101" s="56">
        <f t="shared" si="15"/>
        <v>0</v>
      </c>
      <c r="R101" s="56">
        <f t="shared" si="15"/>
        <v>6366015633</v>
      </c>
    </row>
    <row r="102" spans="2:18" x14ac:dyDescent="0.25">
      <c r="B102" s="53"/>
      <c r="C102" s="53"/>
      <c r="D102" s="53"/>
      <c r="E102" s="53"/>
      <c r="F102" s="53"/>
      <c r="G102" s="54"/>
      <c r="H102" s="55"/>
      <c r="I102" s="55"/>
      <c r="J102" s="54"/>
      <c r="K102" s="55"/>
      <c r="L102" s="55"/>
      <c r="M102" s="56">
        <f t="shared" ref="M102:R102" si="16">+M9+M18+M36+M47+M53+M59+M73+M78+M88+M95+M101</f>
        <v>371736754565</v>
      </c>
      <c r="N102" s="56">
        <f t="shared" si="16"/>
        <v>14728407962</v>
      </c>
      <c r="O102" s="56">
        <f t="shared" si="16"/>
        <v>2366015633</v>
      </c>
      <c r="P102" s="56">
        <f t="shared" si="16"/>
        <v>2366015633</v>
      </c>
      <c r="Q102" s="56">
        <f t="shared" si="16"/>
        <v>0</v>
      </c>
      <c r="R102" s="56">
        <f t="shared" si="16"/>
        <v>386465162527</v>
      </c>
    </row>
    <row r="103" spans="2:18" ht="33" customHeight="1" x14ac:dyDescent="0.25">
      <c r="B103" s="89"/>
    </row>
    <row r="104" spans="2:18" ht="24" customHeight="1" x14ac:dyDescent="0.25">
      <c r="B104" s="89"/>
      <c r="N104" s="90">
        <f>+M102+N102</f>
        <v>386465162527</v>
      </c>
      <c r="O104" s="90"/>
      <c r="R104" s="91">
        <v>386465162527</v>
      </c>
    </row>
    <row r="105" spans="2:18" ht="29.25" customHeight="1" x14ac:dyDescent="0.25">
      <c r="B105" s="89"/>
    </row>
    <row r="106" spans="2:18" ht="25.5" customHeight="1" x14ac:dyDescent="0.25">
      <c r="B106" s="89"/>
      <c r="N106" s="92"/>
      <c r="O106" s="92"/>
      <c r="P106" s="92"/>
      <c r="Q106" s="92" t="s">
        <v>301</v>
      </c>
      <c r="R106" s="93">
        <f>+R104-R102</f>
        <v>0</v>
      </c>
    </row>
    <row r="107" spans="2:18" ht="30.75" customHeight="1" x14ac:dyDescent="0.25">
      <c r="B107" s="89"/>
    </row>
    <row r="108" spans="2:18" x14ac:dyDescent="0.25">
      <c r="N108" s="94"/>
      <c r="O108" s="94"/>
      <c r="P108" s="94"/>
      <c r="Q108" s="94"/>
      <c r="R108" s="94"/>
    </row>
    <row r="109" spans="2:18" x14ac:dyDescent="0.25">
      <c r="N109" s="95"/>
      <c r="R109" s="95"/>
    </row>
    <row r="110" spans="2:18" x14ac:dyDescent="0.25">
      <c r="R110" s="96"/>
    </row>
    <row r="111" spans="2:18" x14ac:dyDescent="0.25">
      <c r="M111" s="96"/>
      <c r="R111" s="90"/>
    </row>
  </sheetData>
  <mergeCells count="103">
    <mergeCell ref="I89:I94"/>
    <mergeCell ref="G93:G94"/>
    <mergeCell ref="B96:B100"/>
    <mergeCell ref="C96:C100"/>
    <mergeCell ref="D96:D100"/>
    <mergeCell ref="E96:E100"/>
    <mergeCell ref="F96:F100"/>
    <mergeCell ref="I96:I100"/>
    <mergeCell ref="G97:G100"/>
    <mergeCell ref="H97:H100"/>
    <mergeCell ref="H82:H84"/>
    <mergeCell ref="G86:G87"/>
    <mergeCell ref="H86:H87"/>
    <mergeCell ref="B89:B94"/>
    <mergeCell ref="C89:C94"/>
    <mergeCell ref="D89:D94"/>
    <mergeCell ref="E89:E94"/>
    <mergeCell ref="F89:F94"/>
    <mergeCell ref="I74:I76"/>
    <mergeCell ref="B79:B87"/>
    <mergeCell ref="C79:C87"/>
    <mergeCell ref="D79:D87"/>
    <mergeCell ref="E79:E87"/>
    <mergeCell ref="F79:F87"/>
    <mergeCell ref="G79:G81"/>
    <mergeCell ref="H79:H81"/>
    <mergeCell ref="I79:I87"/>
    <mergeCell ref="G82:G84"/>
    <mergeCell ref="B74:B77"/>
    <mergeCell ref="C74:C77"/>
    <mergeCell ref="D74:D77"/>
    <mergeCell ref="E74:E77"/>
    <mergeCell ref="F74:F77"/>
    <mergeCell ref="G74:G76"/>
    <mergeCell ref="B60:B72"/>
    <mergeCell ref="C60:C72"/>
    <mergeCell ref="D60:D72"/>
    <mergeCell ref="E60:E72"/>
    <mergeCell ref="F60:F72"/>
    <mergeCell ref="I60:I72"/>
    <mergeCell ref="B54:B58"/>
    <mergeCell ref="C54:C58"/>
    <mergeCell ref="D54:D58"/>
    <mergeCell ref="E54:E58"/>
    <mergeCell ref="F54:F58"/>
    <mergeCell ref="I54:I58"/>
    <mergeCell ref="I37:I42"/>
    <mergeCell ref="B48:B52"/>
    <mergeCell ref="C48:C52"/>
    <mergeCell ref="D48:D52"/>
    <mergeCell ref="E48:E52"/>
    <mergeCell ref="F48:F52"/>
    <mergeCell ref="I48:I52"/>
    <mergeCell ref="G30:G33"/>
    <mergeCell ref="H30:H33"/>
    <mergeCell ref="G34:G35"/>
    <mergeCell ref="H34:H35"/>
    <mergeCell ref="B37:B46"/>
    <mergeCell ref="C37:C46"/>
    <mergeCell ref="D37:D46"/>
    <mergeCell ref="E37:E46"/>
    <mergeCell ref="F37:F46"/>
    <mergeCell ref="B19:B35"/>
    <mergeCell ref="C19:C35"/>
    <mergeCell ref="D19:D35"/>
    <mergeCell ref="E19:E35"/>
    <mergeCell ref="F19:F35"/>
    <mergeCell ref="I19:I35"/>
    <mergeCell ref="G20:G23"/>
    <mergeCell ref="H20:H23"/>
    <mergeCell ref="G24:G29"/>
    <mergeCell ref="H24:H29"/>
    <mergeCell ref="H10:H11"/>
    <mergeCell ref="I10:I17"/>
    <mergeCell ref="G12:G13"/>
    <mergeCell ref="H12:H13"/>
    <mergeCell ref="G14:G17"/>
    <mergeCell ref="H14:H17"/>
    <mergeCell ref="B10:B17"/>
    <mergeCell ref="C10:C17"/>
    <mergeCell ref="D10:D17"/>
    <mergeCell ref="E10:E17"/>
    <mergeCell ref="F10:F17"/>
    <mergeCell ref="G10:G11"/>
    <mergeCell ref="B1:E3"/>
    <mergeCell ref="F1:Q3"/>
    <mergeCell ref="B5:B7"/>
    <mergeCell ref="C5:C7"/>
    <mergeCell ref="D5:D7"/>
    <mergeCell ref="E5:E7"/>
    <mergeCell ref="F5:F7"/>
    <mergeCell ref="G5:G7"/>
    <mergeCell ref="H5:H7"/>
    <mergeCell ref="I5:I7"/>
    <mergeCell ref="J5:J7"/>
    <mergeCell ref="K5:K7"/>
    <mergeCell ref="L5:L7"/>
    <mergeCell ref="M5:R5"/>
    <mergeCell ref="M6:M7"/>
    <mergeCell ref="N6:N7"/>
    <mergeCell ref="O6:P6"/>
    <mergeCell ref="Q6:Q7"/>
    <mergeCell ref="R6:R7"/>
  </mergeCells>
  <dataValidations count="5">
    <dataValidation type="list" showInputMessage="1" showErrorMessage="1" promptTitle="Elegir" sqref="K48 K50 K52:K53 K58:K59 K73:K88" xr:uid="{224DE790-2F9D-42D1-AB39-4C4A905266E3}">
      <formula1>#REF!</formula1>
    </dataValidation>
    <dataValidation type="list" allowBlank="1" showInputMessage="1" showErrorMessage="1" sqref="L8 I79:I87" xr:uid="{578C1E27-7A45-425D-84F2-FC1BBC2487FF}">
      <formula1>#REF!</formula1>
    </dataValidation>
    <dataValidation type="list" showInputMessage="1" showErrorMessage="1" sqref="K74:K77 K19:L35 L50 L52:L53 L58:L59 I10:I17 I8 I48:I52 I54:I58 I60:I72 I74:I77 I96:I100 I19:I35 I89:I94 K58:L58 K10:L17 K8 L73:L88 L96:L97" xr:uid="{92D103C7-FE10-4C84-92E7-37CBC3C9F7A7}">
      <formula1>#REF!</formula1>
    </dataValidation>
    <dataValidation type="list" showInputMessage="1" showErrorMessage="1" error="Datos no válidos" sqref="K96:K97" xr:uid="{919CF6E5-2445-4C85-99DA-C3BBE9EDC3A4}">
      <formula1>#REF!</formula1>
    </dataValidation>
    <dataValidation showInputMessage="1" showErrorMessage="1" sqref="H10 H14" xr:uid="{3D1E11E2-7944-4A5F-AD32-2B56006C39FD}"/>
  </dataValidations>
  <pageMargins left="0.39370078740157483" right="0.39370078740157483" top="0.39370078740157483" bottom="0.39370078740157483" header="0.31496062992125984" footer="0.31496062992125984"/>
  <pageSetup scale="3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961E1-488A-4E44-BCAC-69262C83C8E8}">
  <sheetPr>
    <tabColor theme="8" tint="0.39997558519241921"/>
  </sheetPr>
  <dimension ref="A2:E7"/>
  <sheetViews>
    <sheetView workbookViewId="0">
      <selection activeCell="C28" sqref="C28"/>
    </sheetView>
  </sheetViews>
  <sheetFormatPr baseColWidth="10" defaultColWidth="11.42578125" defaultRowHeight="14.25" x14ac:dyDescent="0.25"/>
  <cols>
    <col min="1" max="2" width="35.28515625" style="97" customWidth="1"/>
    <col min="3" max="3" width="55.85546875" style="97" customWidth="1"/>
    <col min="4" max="4" width="18.140625" style="97" customWidth="1"/>
    <col min="5" max="5" width="13.42578125" style="97" customWidth="1"/>
    <col min="6" max="6" width="11.42578125" style="97"/>
    <col min="7" max="7" width="15.140625" style="97" bestFit="1" customWidth="1"/>
    <col min="8" max="16384" width="11.42578125" style="97"/>
  </cols>
  <sheetData>
    <row r="2" spans="1:5" ht="20.25" x14ac:dyDescent="0.25">
      <c r="A2" s="151" t="s">
        <v>302</v>
      </c>
      <c r="B2" s="151"/>
      <c r="C2" s="151"/>
      <c r="D2" s="151"/>
      <c r="E2" s="151"/>
    </row>
    <row r="4" spans="1:5" ht="34.5" x14ac:dyDescent="0.25">
      <c r="A4" s="98" t="s">
        <v>303</v>
      </c>
      <c r="B4" s="98" t="s">
        <v>168</v>
      </c>
      <c r="C4" s="98" t="s">
        <v>304</v>
      </c>
      <c r="D4" s="99" t="s">
        <v>305</v>
      </c>
      <c r="E4" s="98" t="s">
        <v>306</v>
      </c>
    </row>
    <row r="5" spans="1:5" ht="34.5" x14ac:dyDescent="0.25">
      <c r="A5" s="100" t="s">
        <v>307</v>
      </c>
      <c r="B5" s="101"/>
      <c r="C5" s="102" t="s">
        <v>308</v>
      </c>
      <c r="D5" s="103" t="s">
        <v>309</v>
      </c>
      <c r="E5" s="104">
        <v>1</v>
      </c>
    </row>
    <row r="6" spans="1:5" ht="25.5" customHeight="1" x14ac:dyDescent="0.25">
      <c r="A6" s="105"/>
      <c r="B6" s="106"/>
      <c r="C6" s="107"/>
      <c r="D6" s="108"/>
      <c r="E6" s="104"/>
    </row>
    <row r="7" spans="1:5" ht="30" customHeight="1" x14ac:dyDescent="0.25">
      <c r="A7" s="109"/>
      <c r="B7" s="106"/>
      <c r="C7" s="107"/>
      <c r="D7" s="108"/>
      <c r="E7" s="104"/>
    </row>
  </sheetData>
  <mergeCells count="1">
    <mergeCell ref="A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B75E9-F4A7-4BBD-AB7F-A5F172E5A761}">
  <sheetPr>
    <tabColor rgb="FF7030A0"/>
  </sheetPr>
  <dimension ref="B1:U88"/>
  <sheetViews>
    <sheetView topLeftCell="A13" zoomScale="62" zoomScaleNormal="62" workbookViewId="0">
      <selection activeCell="I30" sqref="I30"/>
    </sheetView>
  </sheetViews>
  <sheetFormatPr baseColWidth="10" defaultColWidth="11.5703125" defaultRowHeight="15.75" x14ac:dyDescent="0.25"/>
  <cols>
    <col min="1" max="1" width="2" style="1" customWidth="1"/>
    <col min="2" max="2" width="18.28515625" style="1" hidden="1" customWidth="1"/>
    <col min="3" max="4" width="20" style="1" hidden="1" customWidth="1"/>
    <col min="5" max="5" width="34.7109375" style="1" customWidth="1"/>
    <col min="6" max="7" width="24.140625" style="1" customWidth="1"/>
    <col min="8" max="8" width="6.85546875" style="1" hidden="1" customWidth="1"/>
    <col min="9" max="9" width="36.42578125" style="1" customWidth="1"/>
    <col min="10" max="10" width="27.140625" style="1" bestFit="1" customWidth="1"/>
    <col min="11" max="11" width="29.85546875" style="1" bestFit="1" customWidth="1"/>
    <col min="12" max="13" width="23.28515625" style="1" customWidth="1"/>
    <col min="14" max="14" width="29.5703125" style="1" customWidth="1"/>
    <col min="15" max="15" width="28.7109375" style="1" customWidth="1"/>
    <col min="16" max="16" width="11.5703125" style="1"/>
    <col min="17" max="17" width="26.5703125" style="1" bestFit="1" customWidth="1"/>
    <col min="18" max="18" width="13.5703125" style="1" customWidth="1"/>
    <col min="19" max="19" width="28.5703125" style="1" customWidth="1"/>
    <col min="20" max="20" width="25.28515625" style="1" customWidth="1"/>
    <col min="21" max="21" width="16.7109375" style="1" customWidth="1"/>
    <col min="22" max="16384" width="11.5703125" style="1"/>
  </cols>
  <sheetData>
    <row r="1" spans="2:20" ht="25.5" customHeight="1" x14ac:dyDescent="0.25">
      <c r="B1" s="153"/>
      <c r="C1" s="154"/>
      <c r="D1" s="154"/>
      <c r="E1" s="154"/>
      <c r="F1" s="157" t="s">
        <v>0</v>
      </c>
      <c r="G1" s="157"/>
      <c r="H1" s="157"/>
      <c r="I1" s="157"/>
      <c r="J1" s="157"/>
      <c r="K1" s="157"/>
      <c r="L1" s="157"/>
      <c r="M1" s="157"/>
      <c r="N1" s="157"/>
      <c r="O1" s="157"/>
      <c r="P1" s="158"/>
      <c r="Q1" s="163" t="s">
        <v>1</v>
      </c>
      <c r="R1" s="163"/>
    </row>
    <row r="2" spans="2:20" ht="25.5" customHeight="1" x14ac:dyDescent="0.25">
      <c r="B2" s="153"/>
      <c r="C2" s="154"/>
      <c r="D2" s="154"/>
      <c r="E2" s="154"/>
      <c r="F2" s="159"/>
      <c r="G2" s="159"/>
      <c r="H2" s="159"/>
      <c r="I2" s="159"/>
      <c r="J2" s="159"/>
      <c r="K2" s="159"/>
      <c r="L2" s="159"/>
      <c r="M2" s="159"/>
      <c r="N2" s="159"/>
      <c r="O2" s="159"/>
      <c r="P2" s="160"/>
      <c r="Q2" s="164" t="s">
        <v>2</v>
      </c>
      <c r="R2" s="165"/>
    </row>
    <row r="3" spans="2:20" ht="25.5" customHeight="1" x14ac:dyDescent="0.25">
      <c r="B3" s="155"/>
      <c r="C3" s="156"/>
      <c r="D3" s="156"/>
      <c r="E3" s="156"/>
      <c r="F3" s="161"/>
      <c r="G3" s="161"/>
      <c r="H3" s="161"/>
      <c r="I3" s="161"/>
      <c r="J3" s="161"/>
      <c r="K3" s="161"/>
      <c r="L3" s="161"/>
      <c r="M3" s="161"/>
      <c r="N3" s="161"/>
      <c r="O3" s="161"/>
      <c r="P3" s="162"/>
      <c r="Q3" s="164" t="s">
        <v>3</v>
      </c>
      <c r="R3" s="165"/>
    </row>
    <row r="4" spans="2:20" ht="31.9" customHeight="1" x14ac:dyDescent="0.25">
      <c r="I4" s="166" t="s">
        <v>4</v>
      </c>
      <c r="J4" s="166"/>
      <c r="K4" s="166"/>
      <c r="L4" s="166"/>
      <c r="M4" s="166"/>
      <c r="N4" s="166"/>
      <c r="O4" s="166"/>
      <c r="P4" s="166"/>
      <c r="Q4" s="166"/>
      <c r="R4" s="166"/>
    </row>
    <row r="6" spans="2:20" ht="42.75" customHeight="1" x14ac:dyDescent="0.25">
      <c r="B6" s="152" t="s">
        <v>5</v>
      </c>
      <c r="C6" s="152" t="s">
        <v>6</v>
      </c>
      <c r="D6" s="152" t="s">
        <v>7</v>
      </c>
      <c r="E6" s="152" t="s">
        <v>8</v>
      </c>
      <c r="F6" s="152" t="s">
        <v>9</v>
      </c>
      <c r="G6" s="152" t="s">
        <v>10</v>
      </c>
      <c r="H6" s="167" t="s">
        <v>11</v>
      </c>
      <c r="I6" s="152" t="s">
        <v>12</v>
      </c>
      <c r="J6" s="168" t="s">
        <v>13</v>
      </c>
      <c r="K6" s="168"/>
      <c r="L6" s="168"/>
      <c r="M6" s="168"/>
      <c r="N6" s="168"/>
      <c r="O6" s="167" t="s">
        <v>14</v>
      </c>
      <c r="P6" s="167"/>
      <c r="Q6" s="167"/>
      <c r="R6" s="167"/>
    </row>
    <row r="7" spans="2:20" ht="42.75" customHeight="1" x14ac:dyDescent="0.25">
      <c r="B7" s="152"/>
      <c r="C7" s="152"/>
      <c r="D7" s="152"/>
      <c r="E7" s="152"/>
      <c r="F7" s="152"/>
      <c r="G7" s="152"/>
      <c r="H7" s="167"/>
      <c r="I7" s="152"/>
      <c r="J7" s="152" t="s">
        <v>15</v>
      </c>
      <c r="K7" s="152"/>
      <c r="L7" s="152" t="s">
        <v>16</v>
      </c>
      <c r="M7" s="152"/>
      <c r="N7" s="152" t="s">
        <v>17</v>
      </c>
      <c r="O7" s="167" t="s">
        <v>18</v>
      </c>
      <c r="P7" s="167" t="s">
        <v>19</v>
      </c>
      <c r="Q7" s="167" t="s">
        <v>20</v>
      </c>
      <c r="R7" s="167" t="s">
        <v>21</v>
      </c>
    </row>
    <row r="8" spans="2:20" ht="31.5" x14ac:dyDescent="0.25">
      <c r="B8" s="152"/>
      <c r="C8" s="152"/>
      <c r="D8" s="152"/>
      <c r="E8" s="152"/>
      <c r="F8" s="152"/>
      <c r="G8" s="152"/>
      <c r="H8" s="167"/>
      <c r="I8" s="152"/>
      <c r="J8" s="2" t="s">
        <v>22</v>
      </c>
      <c r="K8" s="2" t="s">
        <v>23</v>
      </c>
      <c r="L8" s="2" t="s">
        <v>24</v>
      </c>
      <c r="M8" s="2" t="s">
        <v>25</v>
      </c>
      <c r="N8" s="152"/>
      <c r="O8" s="167"/>
      <c r="P8" s="167"/>
      <c r="Q8" s="167"/>
      <c r="R8" s="167"/>
    </row>
    <row r="9" spans="2:20" ht="70.5" customHeight="1" x14ac:dyDescent="0.25">
      <c r="B9" s="173" t="s">
        <v>26</v>
      </c>
      <c r="C9" s="173" t="s">
        <v>27</v>
      </c>
      <c r="D9" s="175" t="s">
        <v>28</v>
      </c>
      <c r="E9" s="173" t="s">
        <v>29</v>
      </c>
      <c r="F9" s="3" t="s">
        <v>30</v>
      </c>
      <c r="G9" s="4">
        <v>1000</v>
      </c>
      <c r="H9" s="5"/>
      <c r="I9" s="6" t="s">
        <v>31</v>
      </c>
      <c r="J9" s="7">
        <v>60494303530</v>
      </c>
      <c r="K9" s="7"/>
      <c r="L9" s="7">
        <v>0</v>
      </c>
      <c r="M9" s="7">
        <v>0</v>
      </c>
      <c r="N9" s="8">
        <f>+J9+K9+L9-M9</f>
        <v>60494303530</v>
      </c>
      <c r="O9" s="7">
        <f>+N9</f>
        <v>60494303530</v>
      </c>
      <c r="P9" s="9">
        <f>+O9/N9</f>
        <v>1</v>
      </c>
      <c r="Q9" s="7">
        <v>60494303530</v>
      </c>
      <c r="R9" s="9">
        <f>+Q9/N9</f>
        <v>1</v>
      </c>
    </row>
    <row r="10" spans="2:20" ht="70.5" customHeight="1" x14ac:dyDescent="0.25">
      <c r="B10" s="178"/>
      <c r="C10" s="178"/>
      <c r="D10" s="177"/>
      <c r="E10" s="178"/>
      <c r="F10" s="5" t="s">
        <v>32</v>
      </c>
      <c r="G10" s="10">
        <v>200</v>
      </c>
      <c r="H10" s="5"/>
      <c r="I10" s="11" t="s">
        <v>33</v>
      </c>
      <c r="J10" s="7">
        <v>4800000000</v>
      </c>
      <c r="K10" s="7"/>
      <c r="L10" s="7">
        <v>0</v>
      </c>
      <c r="M10" s="7"/>
      <c r="N10" s="8">
        <f t="shared" ref="N10:N15" si="0">+J10+K10+L10-M10</f>
        <v>4800000000</v>
      </c>
      <c r="O10" s="7">
        <v>4800000000</v>
      </c>
      <c r="P10" s="9">
        <f>+O10/N10</f>
        <v>1</v>
      </c>
      <c r="Q10" s="7">
        <v>4032000000</v>
      </c>
      <c r="R10" s="9">
        <f t="shared" ref="R10:R15" si="1">+Q10/N10</f>
        <v>0.84</v>
      </c>
    </row>
    <row r="11" spans="2:20" ht="70.5" customHeight="1" x14ac:dyDescent="0.25">
      <c r="B11" s="178"/>
      <c r="C11" s="178"/>
      <c r="D11" s="177"/>
      <c r="E11" s="178"/>
      <c r="F11" s="3" t="s">
        <v>34</v>
      </c>
      <c r="G11" s="179" t="s">
        <v>35</v>
      </c>
      <c r="H11" s="5"/>
      <c r="I11" s="11" t="s">
        <v>36</v>
      </c>
      <c r="J11" s="7">
        <v>6883195760</v>
      </c>
      <c r="K11" s="7"/>
      <c r="L11" s="7"/>
      <c r="M11" s="7">
        <v>0</v>
      </c>
      <c r="N11" s="12">
        <f>+J11+K11+L11-M11</f>
        <v>6883195760</v>
      </c>
      <c r="O11" s="7">
        <v>6883195760</v>
      </c>
      <c r="P11" s="9">
        <f t="shared" ref="P11:P15" si="2">+O11/N11</f>
        <v>1</v>
      </c>
      <c r="Q11" s="7">
        <v>6883195760</v>
      </c>
      <c r="R11" s="9">
        <f t="shared" si="1"/>
        <v>1</v>
      </c>
    </row>
    <row r="12" spans="2:20" ht="70.5" customHeight="1" x14ac:dyDescent="0.25">
      <c r="B12" s="178"/>
      <c r="C12" s="178"/>
      <c r="D12" s="177"/>
      <c r="E12" s="178"/>
      <c r="F12" s="5" t="s">
        <v>37</v>
      </c>
      <c r="G12" s="180"/>
      <c r="H12" s="5"/>
      <c r="I12" s="11" t="s">
        <v>38</v>
      </c>
      <c r="J12" s="7">
        <v>26214015633</v>
      </c>
      <c r="K12" s="7">
        <v>14728407962</v>
      </c>
      <c r="L12" s="7">
        <v>0</v>
      </c>
      <c r="M12" s="7">
        <v>0</v>
      </c>
      <c r="N12" s="8">
        <f t="shared" si="0"/>
        <v>40942423595</v>
      </c>
      <c r="O12" s="7">
        <v>40942423595</v>
      </c>
      <c r="P12" s="9"/>
      <c r="Q12" s="7">
        <v>40942423595</v>
      </c>
      <c r="R12" s="9">
        <f t="shared" si="1"/>
        <v>1</v>
      </c>
    </row>
    <row r="13" spans="2:20" ht="70.5" customHeight="1" x14ac:dyDescent="0.25">
      <c r="B13" s="178"/>
      <c r="C13" s="178"/>
      <c r="D13" s="176"/>
      <c r="E13" s="174"/>
      <c r="F13" s="5" t="s">
        <v>39</v>
      </c>
      <c r="G13" s="13" t="s">
        <v>40</v>
      </c>
      <c r="H13" s="5"/>
      <c r="I13" s="11" t="s">
        <v>41</v>
      </c>
      <c r="J13" s="7"/>
      <c r="K13" s="7"/>
      <c r="L13" s="7">
        <v>0</v>
      </c>
      <c r="M13" s="7">
        <v>0</v>
      </c>
      <c r="N13" s="8">
        <f t="shared" si="0"/>
        <v>0</v>
      </c>
      <c r="O13" s="7">
        <v>0</v>
      </c>
      <c r="P13" s="9">
        <v>0</v>
      </c>
      <c r="Q13" s="7">
        <v>0</v>
      </c>
      <c r="R13" s="9">
        <v>0</v>
      </c>
    </row>
    <row r="14" spans="2:20" ht="18.75" customHeight="1" x14ac:dyDescent="0.25">
      <c r="B14" s="178"/>
      <c r="C14" s="178"/>
      <c r="D14" s="5"/>
      <c r="E14" s="2" t="s">
        <v>42</v>
      </c>
      <c r="F14" s="2"/>
      <c r="G14" s="2"/>
      <c r="H14" s="2"/>
      <c r="I14" s="2"/>
      <c r="J14" s="14">
        <f>SUM(J9:J13)</f>
        <v>98391514923</v>
      </c>
      <c r="K14" s="14">
        <f>SUM(K9:K13)</f>
        <v>14728407962</v>
      </c>
      <c r="L14" s="14">
        <f t="shared" ref="L14:M14" si="3">SUM(L9:L13)</f>
        <v>0</v>
      </c>
      <c r="M14" s="14">
        <f t="shared" si="3"/>
        <v>0</v>
      </c>
      <c r="N14" s="14">
        <f>SUM(N9:N13)</f>
        <v>113119922885</v>
      </c>
      <c r="O14" s="14">
        <f>SUM(O9:O13)</f>
        <v>113119922885</v>
      </c>
      <c r="P14" s="2"/>
      <c r="Q14" s="14">
        <f>SUM(Q9:Q13)</f>
        <v>112351922885</v>
      </c>
      <c r="R14" s="2"/>
      <c r="S14" s="15">
        <v>80022711492</v>
      </c>
      <c r="T14" s="16">
        <f>+S14-O14</f>
        <v>-33097211393</v>
      </c>
    </row>
    <row r="15" spans="2:20" ht="70.5" customHeight="1" x14ac:dyDescent="0.25">
      <c r="B15" s="178"/>
      <c r="C15" s="178"/>
      <c r="D15" s="5" t="s">
        <v>43</v>
      </c>
      <c r="E15" s="3" t="s">
        <v>44</v>
      </c>
      <c r="F15" s="3" t="s">
        <v>45</v>
      </c>
      <c r="G15" s="13">
        <v>60</v>
      </c>
      <c r="H15" s="5"/>
      <c r="I15" s="3" t="s">
        <v>46</v>
      </c>
      <c r="J15" s="7">
        <v>60000000000</v>
      </c>
      <c r="K15" s="7">
        <v>0</v>
      </c>
      <c r="L15" s="7">
        <v>0</v>
      </c>
      <c r="M15" s="7">
        <v>0</v>
      </c>
      <c r="N15" s="8">
        <f t="shared" si="0"/>
        <v>60000000000</v>
      </c>
      <c r="O15" s="7">
        <v>59923900981</v>
      </c>
      <c r="P15" s="9">
        <f t="shared" si="2"/>
        <v>0.9987316830166667</v>
      </c>
      <c r="Q15" s="7">
        <v>57812006363</v>
      </c>
      <c r="R15" s="9">
        <f t="shared" si="1"/>
        <v>0.96353343938333336</v>
      </c>
    </row>
    <row r="16" spans="2:20" ht="17.25" customHeight="1" x14ac:dyDescent="0.25">
      <c r="B16" s="178"/>
      <c r="C16" s="178"/>
      <c r="D16" s="5"/>
      <c r="E16" s="2" t="s">
        <v>42</v>
      </c>
      <c r="F16" s="2"/>
      <c r="G16" s="2"/>
      <c r="H16" s="2"/>
      <c r="I16" s="2"/>
      <c r="J16" s="14">
        <f>+J15</f>
        <v>60000000000</v>
      </c>
      <c r="K16" s="14">
        <f t="shared" ref="K16:O16" si="4">+K15</f>
        <v>0</v>
      </c>
      <c r="L16" s="14">
        <f t="shared" si="4"/>
        <v>0</v>
      </c>
      <c r="M16" s="14">
        <f t="shared" si="4"/>
        <v>0</v>
      </c>
      <c r="N16" s="14">
        <f t="shared" si="4"/>
        <v>60000000000</v>
      </c>
      <c r="O16" s="14">
        <f t="shared" si="4"/>
        <v>59923900981</v>
      </c>
      <c r="P16" s="2"/>
      <c r="Q16" s="14">
        <f>+Q15</f>
        <v>57812006363</v>
      </c>
      <c r="R16" s="2"/>
    </row>
    <row r="17" spans="2:20" ht="39" customHeight="1" x14ac:dyDescent="0.25">
      <c r="B17" s="178"/>
      <c r="C17" s="178"/>
      <c r="D17" s="175" t="s">
        <v>47</v>
      </c>
      <c r="E17" s="173" t="s">
        <v>48</v>
      </c>
      <c r="F17" s="175" t="s">
        <v>49</v>
      </c>
      <c r="G17" s="175">
        <v>10831</v>
      </c>
      <c r="H17" s="5"/>
      <c r="I17" s="5" t="s">
        <v>50</v>
      </c>
      <c r="J17" s="169">
        <v>1500000000</v>
      </c>
      <c r="K17" s="169">
        <v>0</v>
      </c>
      <c r="L17" s="169">
        <v>0</v>
      </c>
      <c r="M17" s="169">
        <v>0</v>
      </c>
      <c r="N17" s="169">
        <f>+J17+K17+L17-M17</f>
        <v>1500000000</v>
      </c>
      <c r="O17" s="169">
        <v>1500000000</v>
      </c>
      <c r="P17" s="171">
        <f>+O17/N17</f>
        <v>1</v>
      </c>
      <c r="Q17" s="169">
        <v>150000000</v>
      </c>
      <c r="R17" s="171">
        <f>+Q17/N17</f>
        <v>0.1</v>
      </c>
    </row>
    <row r="18" spans="2:20" ht="32.25" customHeight="1" x14ac:dyDescent="0.25">
      <c r="B18" s="178"/>
      <c r="C18" s="178"/>
      <c r="D18" s="177"/>
      <c r="E18" s="178"/>
      <c r="F18" s="177"/>
      <c r="G18" s="176"/>
      <c r="H18" s="5"/>
      <c r="I18" s="5" t="s">
        <v>51</v>
      </c>
      <c r="J18" s="170"/>
      <c r="K18" s="170"/>
      <c r="L18" s="170"/>
      <c r="M18" s="170"/>
      <c r="N18" s="170"/>
      <c r="O18" s="170"/>
      <c r="P18" s="172"/>
      <c r="Q18" s="170"/>
      <c r="R18" s="172"/>
    </row>
    <row r="19" spans="2:20" ht="37.5" customHeight="1" x14ac:dyDescent="0.25">
      <c r="B19" s="178"/>
      <c r="C19" s="178"/>
      <c r="D19" s="177"/>
      <c r="E19" s="178"/>
      <c r="F19" s="173" t="s">
        <v>52</v>
      </c>
      <c r="G19" s="175">
        <v>6</v>
      </c>
      <c r="H19" s="5"/>
      <c r="I19" s="3" t="s">
        <v>53</v>
      </c>
      <c r="J19" s="169">
        <v>3500000000</v>
      </c>
      <c r="K19" s="169">
        <v>0</v>
      </c>
      <c r="L19" s="169">
        <v>0</v>
      </c>
      <c r="M19" s="169">
        <v>0</v>
      </c>
      <c r="N19" s="169">
        <f t="shared" ref="N19" si="5">+J19+K19+L19-M19</f>
        <v>3500000000</v>
      </c>
      <c r="O19" s="169">
        <v>3500000000</v>
      </c>
      <c r="P19" s="171">
        <f t="shared" ref="P19" si="6">+O19/N19</f>
        <v>1</v>
      </c>
      <c r="Q19" s="169">
        <v>3500000000</v>
      </c>
      <c r="R19" s="171">
        <f t="shared" ref="R19" si="7">+Q19/N19</f>
        <v>1</v>
      </c>
    </row>
    <row r="20" spans="2:20" ht="30" customHeight="1" x14ac:dyDescent="0.25">
      <c r="B20" s="178"/>
      <c r="C20" s="178"/>
      <c r="D20" s="177"/>
      <c r="E20" s="178"/>
      <c r="F20" s="174"/>
      <c r="G20" s="176"/>
      <c r="H20" s="5"/>
      <c r="I20" s="3" t="s">
        <v>54</v>
      </c>
      <c r="J20" s="170"/>
      <c r="K20" s="170"/>
      <c r="L20" s="170"/>
      <c r="M20" s="170"/>
      <c r="N20" s="170"/>
      <c r="O20" s="170"/>
      <c r="P20" s="172"/>
      <c r="Q20" s="170"/>
      <c r="R20" s="172"/>
    </row>
    <row r="21" spans="2:20" ht="38.25" customHeight="1" x14ac:dyDescent="0.25">
      <c r="B21" s="178"/>
      <c r="C21" s="178"/>
      <c r="D21" s="177"/>
      <c r="E21" s="178"/>
      <c r="F21" s="173" t="s">
        <v>55</v>
      </c>
      <c r="G21" s="175">
        <v>718</v>
      </c>
      <c r="H21" s="5"/>
      <c r="I21" s="5" t="s">
        <v>56</v>
      </c>
      <c r="J21" s="169">
        <v>65000000000</v>
      </c>
      <c r="K21" s="169">
        <v>0</v>
      </c>
      <c r="L21" s="169">
        <v>0</v>
      </c>
      <c r="M21" s="169">
        <v>0</v>
      </c>
      <c r="N21" s="169">
        <f>+J21+K21+L21-M21</f>
        <v>65000000000</v>
      </c>
      <c r="O21" s="169">
        <v>65000000000</v>
      </c>
      <c r="P21" s="171">
        <f t="shared" ref="P21" si="8">+O21/N21</f>
        <v>1</v>
      </c>
      <c r="Q21" s="169">
        <v>51222116543</v>
      </c>
      <c r="R21" s="171">
        <f t="shared" ref="R21" si="9">+Q21/N21</f>
        <v>0.78803256219999995</v>
      </c>
    </row>
    <row r="22" spans="2:20" ht="21" customHeight="1" x14ac:dyDescent="0.25">
      <c r="B22" s="174"/>
      <c r="C22" s="174"/>
      <c r="D22" s="176"/>
      <c r="E22" s="174"/>
      <c r="F22" s="174"/>
      <c r="G22" s="176"/>
      <c r="H22" s="5"/>
      <c r="I22" s="5" t="s">
        <v>57</v>
      </c>
      <c r="J22" s="170"/>
      <c r="K22" s="170"/>
      <c r="L22" s="170"/>
      <c r="M22" s="170"/>
      <c r="N22" s="170"/>
      <c r="O22" s="170"/>
      <c r="P22" s="172"/>
      <c r="Q22" s="170"/>
      <c r="R22" s="172"/>
    </row>
    <row r="23" spans="2:20" ht="21" customHeight="1" x14ac:dyDescent="0.25">
      <c r="B23" s="17"/>
      <c r="C23" s="5"/>
      <c r="D23" s="5"/>
      <c r="E23" s="2" t="s">
        <v>42</v>
      </c>
      <c r="F23" s="2"/>
      <c r="G23" s="2"/>
      <c r="H23" s="2"/>
      <c r="I23" s="2"/>
      <c r="J23" s="14">
        <f>SUM(J17:J22)</f>
        <v>70000000000</v>
      </c>
      <c r="K23" s="14">
        <f t="shared" ref="K23:N23" si="10">SUM(K17:K22)</f>
        <v>0</v>
      </c>
      <c r="L23" s="14">
        <f t="shared" si="10"/>
        <v>0</v>
      </c>
      <c r="M23" s="14">
        <f t="shared" si="10"/>
        <v>0</v>
      </c>
      <c r="N23" s="14">
        <f t="shared" si="10"/>
        <v>70000000000</v>
      </c>
      <c r="O23" s="14">
        <f>SUM(O17:O22)</f>
        <v>70000000000</v>
      </c>
      <c r="P23" s="2"/>
      <c r="Q23" s="14">
        <f>SUM(Q17:Q22)</f>
        <v>54872116543</v>
      </c>
      <c r="R23" s="2"/>
    </row>
    <row r="24" spans="2:20" ht="70.5" customHeight="1" x14ac:dyDescent="0.25">
      <c r="B24" s="173" t="s">
        <v>58</v>
      </c>
      <c r="C24" s="173" t="s">
        <v>59</v>
      </c>
      <c r="D24" s="175" t="s">
        <v>60</v>
      </c>
      <c r="E24" s="173" t="s">
        <v>61</v>
      </c>
      <c r="F24" s="173" t="s">
        <v>62</v>
      </c>
      <c r="G24" s="175"/>
      <c r="H24" s="5"/>
      <c r="I24" s="3" t="s">
        <v>63</v>
      </c>
      <c r="J24" s="7">
        <v>30000000</v>
      </c>
      <c r="K24" s="7">
        <v>0</v>
      </c>
      <c r="L24" s="7">
        <v>0</v>
      </c>
      <c r="M24" s="7">
        <v>0</v>
      </c>
      <c r="N24" s="8">
        <f>+J24+K24+L24-M24</f>
        <v>30000000</v>
      </c>
      <c r="O24" s="7">
        <v>30000000</v>
      </c>
      <c r="P24" s="9">
        <f>+O24/N24</f>
        <v>1</v>
      </c>
      <c r="Q24" s="7">
        <v>30000000</v>
      </c>
      <c r="R24" s="9">
        <f>+Q24/N24</f>
        <v>1</v>
      </c>
    </row>
    <row r="25" spans="2:20" ht="70.5" customHeight="1" x14ac:dyDescent="0.25">
      <c r="B25" s="178"/>
      <c r="C25" s="178"/>
      <c r="D25" s="177"/>
      <c r="E25" s="178"/>
      <c r="F25" s="178"/>
      <c r="G25" s="177"/>
      <c r="H25" s="5"/>
      <c r="I25" s="3" t="s">
        <v>64</v>
      </c>
      <c r="J25" s="7">
        <v>1970000000</v>
      </c>
      <c r="K25" s="7">
        <v>0</v>
      </c>
      <c r="L25" s="7">
        <v>0</v>
      </c>
      <c r="M25" s="7">
        <v>0</v>
      </c>
      <c r="N25" s="8">
        <f>+J25+K25+L25-M25</f>
        <v>1970000000</v>
      </c>
      <c r="O25" s="8">
        <v>1970000000</v>
      </c>
      <c r="P25" s="9">
        <f>+O25/N25</f>
        <v>1</v>
      </c>
      <c r="Q25" s="7">
        <v>1448679646</v>
      </c>
      <c r="R25" s="9">
        <f>+Q25/N25</f>
        <v>0.73537037868020305</v>
      </c>
    </row>
    <row r="26" spans="2:20" ht="70.5" customHeight="1" x14ac:dyDescent="0.25">
      <c r="B26" s="174"/>
      <c r="C26" s="174"/>
      <c r="D26" s="176"/>
      <c r="E26" s="174"/>
      <c r="F26" s="174"/>
      <c r="G26" s="176"/>
      <c r="H26" s="5"/>
      <c r="I26" s="3" t="s">
        <v>65</v>
      </c>
      <c r="J26" s="7">
        <v>600000000</v>
      </c>
      <c r="K26" s="7">
        <v>0</v>
      </c>
      <c r="L26" s="7">
        <v>0</v>
      </c>
      <c r="M26" s="7">
        <v>0</v>
      </c>
      <c r="N26" s="8">
        <f t="shared" ref="N26" si="11">+J26+K26+L26-M26</f>
        <v>600000000</v>
      </c>
      <c r="O26" s="8">
        <v>600000000</v>
      </c>
      <c r="P26" s="9">
        <f>+O26/N26</f>
        <v>1</v>
      </c>
      <c r="Q26" s="7">
        <v>600000000</v>
      </c>
      <c r="R26" s="9">
        <f>+Q26/N26</f>
        <v>1</v>
      </c>
    </row>
    <row r="27" spans="2:20" ht="24" customHeight="1" x14ac:dyDescent="0.25">
      <c r="B27" s="17"/>
      <c r="C27" s="5"/>
      <c r="D27" s="5"/>
      <c r="E27" s="2" t="s">
        <v>42</v>
      </c>
      <c r="F27" s="2"/>
      <c r="G27" s="2"/>
      <c r="H27" s="2"/>
      <c r="I27" s="2"/>
      <c r="J27" s="14">
        <f>SUM(J24:J26)</f>
        <v>2600000000</v>
      </c>
      <c r="K27" s="14">
        <f t="shared" ref="K27:O27" si="12">SUM(K24:K26)</f>
        <v>0</v>
      </c>
      <c r="L27" s="14">
        <f t="shared" si="12"/>
        <v>0</v>
      </c>
      <c r="M27" s="14">
        <f t="shared" si="12"/>
        <v>0</v>
      </c>
      <c r="N27" s="14">
        <f t="shared" si="12"/>
        <v>2600000000</v>
      </c>
      <c r="O27" s="14">
        <f t="shared" si="12"/>
        <v>2600000000</v>
      </c>
      <c r="P27" s="2"/>
      <c r="Q27" s="14">
        <f>SUM(Q24:Q26)</f>
        <v>2078679646</v>
      </c>
      <c r="R27" s="2"/>
      <c r="S27" s="18"/>
    </row>
    <row r="28" spans="2:20" ht="70.5" customHeight="1" x14ac:dyDescent="0.25">
      <c r="B28" s="173" t="s">
        <v>66</v>
      </c>
      <c r="C28" s="173" t="s">
        <v>67</v>
      </c>
      <c r="D28" s="175" t="s">
        <v>68</v>
      </c>
      <c r="E28" s="173" t="s">
        <v>69</v>
      </c>
      <c r="F28" s="3" t="s">
        <v>70</v>
      </c>
      <c r="G28" s="5">
        <v>280</v>
      </c>
      <c r="H28" s="5"/>
      <c r="I28" s="3" t="s">
        <v>71</v>
      </c>
      <c r="J28" s="7">
        <v>0</v>
      </c>
      <c r="K28" s="7">
        <v>0</v>
      </c>
      <c r="L28" s="7">
        <v>0</v>
      </c>
      <c r="M28" s="7"/>
      <c r="N28" s="8">
        <f>+J28+K28+L28-M28</f>
        <v>0</v>
      </c>
      <c r="O28" s="19">
        <v>0</v>
      </c>
      <c r="P28" s="20">
        <v>0</v>
      </c>
      <c r="Q28" s="19">
        <v>0</v>
      </c>
      <c r="R28" s="9">
        <v>0</v>
      </c>
      <c r="S28" s="21"/>
      <c r="T28" s="21"/>
    </row>
    <row r="29" spans="2:20" ht="70.5" customHeight="1" x14ac:dyDescent="0.25">
      <c r="B29" s="178"/>
      <c r="C29" s="178"/>
      <c r="D29" s="177"/>
      <c r="E29" s="178"/>
      <c r="F29" s="3" t="s">
        <v>72</v>
      </c>
      <c r="G29" s="5">
        <v>37</v>
      </c>
      <c r="H29" s="5"/>
      <c r="I29" s="3" t="s">
        <v>73</v>
      </c>
      <c r="J29" s="7">
        <v>16745239642</v>
      </c>
      <c r="K29" s="7">
        <v>0</v>
      </c>
      <c r="L29" s="7">
        <v>0</v>
      </c>
      <c r="M29" s="7"/>
      <c r="N29" s="8">
        <f t="shared" ref="N29:N32" si="13">+J29+K29+L29-M29</f>
        <v>16745239642</v>
      </c>
      <c r="O29" s="12">
        <v>15269061829.17</v>
      </c>
      <c r="P29" s="20"/>
      <c r="Q29" s="12">
        <v>14545497407.25</v>
      </c>
      <c r="R29" s="9">
        <f t="shared" ref="R29:R30" si="14">+Q29/N29</f>
        <v>0.86863477132732936</v>
      </c>
      <c r="T29" s="21"/>
    </row>
    <row r="30" spans="2:20" ht="70.5" customHeight="1" x14ac:dyDescent="0.25">
      <c r="B30" s="178"/>
      <c r="C30" s="178"/>
      <c r="D30" s="177"/>
      <c r="E30" s="178"/>
      <c r="F30" s="3" t="s">
        <v>74</v>
      </c>
      <c r="G30" s="5">
        <v>3500</v>
      </c>
      <c r="H30" s="5"/>
      <c r="I30" s="3" t="s">
        <v>75</v>
      </c>
      <c r="J30" s="7">
        <v>1000000000</v>
      </c>
      <c r="K30" s="7">
        <v>0</v>
      </c>
      <c r="L30" s="7"/>
      <c r="M30" s="7"/>
      <c r="N30" s="8">
        <f t="shared" si="13"/>
        <v>1000000000</v>
      </c>
      <c r="O30" s="19">
        <v>766368718</v>
      </c>
      <c r="P30" s="20"/>
      <c r="Q30" s="19">
        <v>0</v>
      </c>
      <c r="R30" s="9">
        <f t="shared" si="14"/>
        <v>0</v>
      </c>
      <c r="S30" s="21"/>
    </row>
    <row r="31" spans="2:20" ht="53.25" customHeight="1" x14ac:dyDescent="0.25">
      <c r="B31" s="178"/>
      <c r="C31" s="178"/>
      <c r="D31" s="177"/>
      <c r="E31" s="178"/>
      <c r="F31" s="173" t="s">
        <v>76</v>
      </c>
      <c r="G31" s="5">
        <v>1</v>
      </c>
      <c r="H31" s="5"/>
      <c r="I31" s="3" t="s">
        <v>77</v>
      </c>
      <c r="J31" s="7">
        <v>4000000000</v>
      </c>
      <c r="K31" s="7">
        <v>0</v>
      </c>
      <c r="L31" s="7">
        <v>0</v>
      </c>
      <c r="M31" s="7">
        <v>2366015633</v>
      </c>
      <c r="N31" s="8">
        <f>+J31+K31+L31-M31</f>
        <v>1633984367</v>
      </c>
      <c r="O31" s="19">
        <v>257976610</v>
      </c>
      <c r="P31" s="20"/>
      <c r="Q31" s="19">
        <v>0</v>
      </c>
      <c r="R31" s="9">
        <v>0</v>
      </c>
    </row>
    <row r="32" spans="2:20" ht="56.25" customHeight="1" x14ac:dyDescent="0.25">
      <c r="B32" s="174"/>
      <c r="C32" s="174"/>
      <c r="D32" s="176"/>
      <c r="E32" s="174"/>
      <c r="F32" s="174"/>
      <c r="G32" s="5">
        <v>2</v>
      </c>
      <c r="H32" s="5"/>
      <c r="I32" s="3" t="s">
        <v>78</v>
      </c>
      <c r="J32" s="7">
        <v>0</v>
      </c>
      <c r="K32" s="7">
        <v>0</v>
      </c>
      <c r="L32" s="7">
        <v>0</v>
      </c>
      <c r="M32" s="7">
        <v>0</v>
      </c>
      <c r="N32" s="8">
        <f t="shared" si="13"/>
        <v>0</v>
      </c>
      <c r="O32" s="19">
        <v>0</v>
      </c>
      <c r="P32" s="20">
        <v>0</v>
      </c>
      <c r="Q32" s="19">
        <v>0</v>
      </c>
      <c r="R32" s="9">
        <v>0</v>
      </c>
      <c r="S32" s="21"/>
    </row>
    <row r="33" spans="2:21" ht="25.5" customHeight="1" x14ac:dyDescent="0.25">
      <c r="B33" s="22"/>
      <c r="C33" s="5"/>
      <c r="D33" s="5"/>
      <c r="E33" s="2" t="s">
        <v>42</v>
      </c>
      <c r="F33" s="2"/>
      <c r="G33" s="2"/>
      <c r="H33" s="2"/>
      <c r="I33" s="2"/>
      <c r="J33" s="14">
        <f>SUM(J28:J32)</f>
        <v>21745239642</v>
      </c>
      <c r="K33" s="14">
        <f t="shared" ref="K33:M33" si="15">SUM(K28:K32)</f>
        <v>0</v>
      </c>
      <c r="L33" s="14">
        <f t="shared" si="15"/>
        <v>0</v>
      </c>
      <c r="M33" s="14">
        <f t="shared" si="15"/>
        <v>2366015633</v>
      </c>
      <c r="N33" s="14">
        <f>SUM(N28:N32)</f>
        <v>19379224009</v>
      </c>
      <c r="O33" s="14">
        <f>SUM(O28:O32)</f>
        <v>16293407157.17</v>
      </c>
      <c r="P33" s="2"/>
      <c r="Q33" s="14">
        <f>SUM(Q28:Q32)</f>
        <v>14545497407.25</v>
      </c>
      <c r="R33" s="2"/>
      <c r="S33" s="23"/>
      <c r="T33" s="21"/>
      <c r="U33" s="21"/>
    </row>
    <row r="34" spans="2:21" ht="89.25" customHeight="1" x14ac:dyDescent="0.25">
      <c r="B34" s="187" t="s">
        <v>79</v>
      </c>
      <c r="C34" s="173" t="s">
        <v>80</v>
      </c>
      <c r="D34" s="175" t="s">
        <v>81</v>
      </c>
      <c r="E34" s="173" t="s">
        <v>82</v>
      </c>
      <c r="F34" s="3" t="s">
        <v>83</v>
      </c>
      <c r="G34" s="5">
        <v>2</v>
      </c>
      <c r="H34" s="5"/>
      <c r="I34" s="3" t="s">
        <v>84</v>
      </c>
      <c r="J34" s="7">
        <v>169200000</v>
      </c>
      <c r="K34" s="7">
        <v>0</v>
      </c>
      <c r="L34" s="7">
        <v>0</v>
      </c>
      <c r="M34" s="7">
        <v>0</v>
      </c>
      <c r="N34" s="8">
        <f>+J34+K34+L34-M34</f>
        <v>169200000</v>
      </c>
      <c r="O34" s="8">
        <v>169200000</v>
      </c>
      <c r="P34" s="20">
        <f>+O34/N34</f>
        <v>1</v>
      </c>
      <c r="Q34" s="8">
        <v>0</v>
      </c>
      <c r="R34" s="9">
        <f>+Q34/N34</f>
        <v>0</v>
      </c>
    </row>
    <row r="35" spans="2:21" ht="90.75" customHeight="1" x14ac:dyDescent="0.25">
      <c r="B35" s="188"/>
      <c r="C35" s="178"/>
      <c r="D35" s="177"/>
      <c r="E35" s="178"/>
      <c r="F35" s="173" t="s">
        <v>85</v>
      </c>
      <c r="G35" s="173" t="s">
        <v>86</v>
      </c>
      <c r="H35" s="5"/>
      <c r="I35" s="3" t="s">
        <v>87</v>
      </c>
      <c r="J35" s="7">
        <v>803512000</v>
      </c>
      <c r="K35" s="7">
        <v>0</v>
      </c>
      <c r="L35" s="7">
        <v>0</v>
      </c>
      <c r="M35" s="7">
        <v>0</v>
      </c>
      <c r="N35" s="8">
        <f t="shared" ref="N35:N47" si="16">+J35+K35+L35-M35</f>
        <v>803512000</v>
      </c>
      <c r="O35" s="8">
        <v>803512000</v>
      </c>
      <c r="P35" s="20">
        <f t="shared" ref="P35:P36" si="17">+O35/N35</f>
        <v>1</v>
      </c>
      <c r="Q35" s="8">
        <v>0</v>
      </c>
      <c r="R35" s="9">
        <f t="shared" ref="R35:R37" si="18">+Q35/N35</f>
        <v>0</v>
      </c>
      <c r="S35" s="21"/>
    </row>
    <row r="36" spans="2:21" ht="70.5" customHeight="1" x14ac:dyDescent="0.25">
      <c r="B36" s="188"/>
      <c r="C36" s="178"/>
      <c r="D36" s="177"/>
      <c r="E36" s="178"/>
      <c r="F36" s="178"/>
      <c r="G36" s="178"/>
      <c r="H36" s="5"/>
      <c r="I36" s="3" t="s">
        <v>88</v>
      </c>
      <c r="J36" s="7">
        <v>143000000</v>
      </c>
      <c r="K36" s="7">
        <v>0</v>
      </c>
      <c r="L36" s="7">
        <v>0</v>
      </c>
      <c r="M36" s="7">
        <v>0</v>
      </c>
      <c r="N36" s="8">
        <f t="shared" si="16"/>
        <v>143000000</v>
      </c>
      <c r="O36" s="8">
        <v>143000000</v>
      </c>
      <c r="P36" s="20">
        <f t="shared" si="17"/>
        <v>1</v>
      </c>
      <c r="Q36" s="8">
        <v>0</v>
      </c>
      <c r="R36" s="9">
        <f t="shared" si="18"/>
        <v>0</v>
      </c>
    </row>
    <row r="37" spans="2:21" ht="70.5" customHeight="1" x14ac:dyDescent="0.25">
      <c r="B37" s="189"/>
      <c r="C37" s="174"/>
      <c r="D37" s="176"/>
      <c r="E37" s="174"/>
      <c r="F37" s="174"/>
      <c r="G37" s="174"/>
      <c r="H37" s="5"/>
      <c r="I37" s="3" t="s">
        <v>89</v>
      </c>
      <c r="J37" s="7">
        <v>2884288000</v>
      </c>
      <c r="K37" s="7">
        <v>0</v>
      </c>
      <c r="L37" s="7">
        <v>2366015633</v>
      </c>
      <c r="M37" s="7">
        <v>0</v>
      </c>
      <c r="N37" s="8">
        <f t="shared" si="16"/>
        <v>5250303633</v>
      </c>
      <c r="O37" s="19">
        <v>5195763916</v>
      </c>
      <c r="P37" s="20"/>
      <c r="Q37" s="8">
        <v>3820224053.73</v>
      </c>
      <c r="R37" s="9">
        <f t="shared" si="18"/>
        <v>0.72761964274190771</v>
      </c>
      <c r="S37" s="21"/>
    </row>
    <row r="38" spans="2:21" ht="22.5" customHeight="1" x14ac:dyDescent="0.25">
      <c r="B38" s="22"/>
      <c r="C38" s="5"/>
      <c r="D38" s="5"/>
      <c r="E38" s="2" t="s">
        <v>42</v>
      </c>
      <c r="F38" s="2"/>
      <c r="G38" s="2"/>
      <c r="H38" s="2"/>
      <c r="I38" s="2"/>
      <c r="J38" s="14">
        <f>SUM(J34:J37)</f>
        <v>4000000000</v>
      </c>
      <c r="K38" s="14">
        <f t="shared" ref="K38:M38" si="19">SUM(K34:K37)</f>
        <v>0</v>
      </c>
      <c r="L38" s="14">
        <f t="shared" si="19"/>
        <v>2366015633</v>
      </c>
      <c r="M38" s="14">
        <f t="shared" si="19"/>
        <v>0</v>
      </c>
      <c r="N38" s="14">
        <f>SUM(N34:N37)</f>
        <v>6366015633</v>
      </c>
      <c r="O38" s="14">
        <f>SUM(O34:O37)</f>
        <v>6311475916</v>
      </c>
      <c r="P38" s="2"/>
      <c r="Q38" s="14">
        <f>SUM(Q34:Q37)</f>
        <v>3820224053.73</v>
      </c>
      <c r="R38" s="2"/>
      <c r="S38" s="15"/>
      <c r="T38" s="21"/>
    </row>
    <row r="39" spans="2:21" s="32" customFormat="1" ht="22.5" customHeight="1" x14ac:dyDescent="0.25">
      <c r="B39" s="24"/>
      <c r="C39" s="25"/>
      <c r="D39" s="25"/>
      <c r="E39" s="181" t="s">
        <v>90</v>
      </c>
      <c r="F39" s="181" t="s">
        <v>83</v>
      </c>
      <c r="G39" s="181">
        <v>40</v>
      </c>
      <c r="H39" s="26"/>
      <c r="I39" s="27" t="s">
        <v>91</v>
      </c>
      <c r="J39" s="28">
        <v>675922300</v>
      </c>
      <c r="K39" s="29"/>
      <c r="L39" s="29"/>
      <c r="M39" s="29"/>
      <c r="N39" s="8">
        <f t="shared" si="16"/>
        <v>675922300</v>
      </c>
      <c r="O39" s="28">
        <v>675922300</v>
      </c>
      <c r="P39" s="9">
        <v>0</v>
      </c>
      <c r="Q39" s="28">
        <v>675922300</v>
      </c>
      <c r="R39" s="9">
        <v>0</v>
      </c>
      <c r="S39" s="30"/>
      <c r="T39" s="31"/>
    </row>
    <row r="40" spans="2:21" s="32" customFormat="1" ht="22.5" customHeight="1" x14ac:dyDescent="0.25">
      <c r="B40" s="24"/>
      <c r="C40" s="25"/>
      <c r="D40" s="25"/>
      <c r="E40" s="182"/>
      <c r="F40" s="182"/>
      <c r="G40" s="182"/>
      <c r="H40" s="26"/>
      <c r="I40" s="27" t="s">
        <v>92</v>
      </c>
      <c r="J40" s="28">
        <v>2889637750</v>
      </c>
      <c r="K40" s="29"/>
      <c r="L40" s="29"/>
      <c r="M40" s="29"/>
      <c r="N40" s="8">
        <f t="shared" si="16"/>
        <v>2889637750</v>
      </c>
      <c r="O40" s="28">
        <v>2889637750</v>
      </c>
      <c r="P40" s="9">
        <v>0</v>
      </c>
      <c r="Q40" s="28">
        <v>2424267046</v>
      </c>
      <c r="R40" s="9">
        <v>0</v>
      </c>
      <c r="S40" s="30"/>
      <c r="T40" s="31"/>
    </row>
    <row r="41" spans="2:21" s="32" customFormat="1" ht="22.5" customHeight="1" x14ac:dyDescent="0.25">
      <c r="B41" s="24"/>
      <c r="C41" s="25"/>
      <c r="D41" s="25"/>
      <c r="E41" s="182"/>
      <c r="F41" s="183"/>
      <c r="G41" s="183"/>
      <c r="H41" s="26"/>
      <c r="I41" s="27" t="s">
        <v>93</v>
      </c>
      <c r="J41" s="28">
        <v>1201900200</v>
      </c>
      <c r="K41" s="29"/>
      <c r="L41" s="29"/>
      <c r="M41" s="29"/>
      <c r="N41" s="8">
        <f t="shared" si="16"/>
        <v>1201900200</v>
      </c>
      <c r="O41" s="28">
        <v>1201900200</v>
      </c>
      <c r="P41" s="9">
        <v>0</v>
      </c>
      <c r="Q41" s="28">
        <v>1201900</v>
      </c>
      <c r="R41" s="9">
        <v>0</v>
      </c>
      <c r="S41" s="30"/>
      <c r="T41" s="31"/>
    </row>
    <row r="42" spans="2:21" s="32" customFormat="1" ht="22.5" customHeight="1" x14ac:dyDescent="0.25">
      <c r="B42" s="24"/>
      <c r="C42" s="25"/>
      <c r="D42" s="25"/>
      <c r="E42" s="182"/>
      <c r="F42" s="181" t="s">
        <v>94</v>
      </c>
      <c r="G42" s="184" t="s">
        <v>95</v>
      </c>
      <c r="H42" s="26"/>
      <c r="I42" s="27" t="s">
        <v>96</v>
      </c>
      <c r="J42" s="28">
        <v>1010000000</v>
      </c>
      <c r="K42" s="29"/>
      <c r="L42" s="29"/>
      <c r="M42" s="29"/>
      <c r="N42" s="8">
        <f t="shared" si="16"/>
        <v>1010000000</v>
      </c>
      <c r="O42" s="28">
        <v>1010000000</v>
      </c>
      <c r="P42" s="9">
        <v>0</v>
      </c>
      <c r="Q42" s="28">
        <v>1010000000</v>
      </c>
      <c r="R42" s="9">
        <v>0</v>
      </c>
      <c r="S42" s="30"/>
      <c r="T42" s="31"/>
    </row>
    <row r="43" spans="2:21" s="32" customFormat="1" ht="22.5" customHeight="1" x14ac:dyDescent="0.25">
      <c r="B43" s="24"/>
      <c r="C43" s="25"/>
      <c r="D43" s="25"/>
      <c r="E43" s="182"/>
      <c r="F43" s="182"/>
      <c r="G43" s="185"/>
      <c r="H43" s="26"/>
      <c r="I43" s="27" t="s">
        <v>97</v>
      </c>
      <c r="J43" s="28">
        <v>422093600</v>
      </c>
      <c r="K43" s="29"/>
      <c r="L43" s="29"/>
      <c r="M43" s="29"/>
      <c r="N43" s="8">
        <f t="shared" si="16"/>
        <v>422093600</v>
      </c>
      <c r="O43" s="28">
        <v>422093600</v>
      </c>
      <c r="P43" s="9">
        <v>0</v>
      </c>
      <c r="Q43" s="28">
        <v>422093600</v>
      </c>
      <c r="R43" s="9">
        <v>0</v>
      </c>
      <c r="S43" s="30"/>
      <c r="T43" s="31"/>
    </row>
    <row r="44" spans="2:21" s="32" customFormat="1" ht="22.5" customHeight="1" x14ac:dyDescent="0.25">
      <c r="B44" s="24"/>
      <c r="C44" s="25"/>
      <c r="D44" s="25"/>
      <c r="E44" s="182"/>
      <c r="F44" s="183"/>
      <c r="G44" s="186"/>
      <c r="H44" s="26"/>
      <c r="I44" s="27" t="s">
        <v>98</v>
      </c>
      <c r="J44" s="28">
        <v>324220000</v>
      </c>
      <c r="K44" s="29"/>
      <c r="L44" s="29"/>
      <c r="M44" s="29"/>
      <c r="N44" s="8">
        <f t="shared" si="16"/>
        <v>324220000</v>
      </c>
      <c r="O44" s="28">
        <v>324220000</v>
      </c>
      <c r="P44" s="9">
        <v>0</v>
      </c>
      <c r="Q44" s="28">
        <v>324220000</v>
      </c>
      <c r="R44" s="9">
        <v>0</v>
      </c>
      <c r="S44" s="30"/>
      <c r="T44" s="31"/>
    </row>
    <row r="45" spans="2:21" s="32" customFormat="1" ht="22.5" customHeight="1" x14ac:dyDescent="0.25">
      <c r="B45" s="24"/>
      <c r="C45" s="25"/>
      <c r="D45" s="25"/>
      <c r="E45" s="182"/>
      <c r="F45" s="27" t="s">
        <v>99</v>
      </c>
      <c r="G45" s="27">
        <v>57</v>
      </c>
      <c r="H45" s="26"/>
      <c r="I45" s="27" t="s">
        <v>100</v>
      </c>
      <c r="J45" s="28">
        <v>733603000</v>
      </c>
      <c r="K45" s="29"/>
      <c r="L45" s="29"/>
      <c r="M45" s="29"/>
      <c r="N45" s="8">
        <f t="shared" si="16"/>
        <v>733603000</v>
      </c>
      <c r="O45" s="28">
        <v>733603000</v>
      </c>
      <c r="P45" s="9">
        <v>0</v>
      </c>
      <c r="Q45" s="28">
        <v>71503000</v>
      </c>
      <c r="R45" s="9">
        <v>0</v>
      </c>
      <c r="S45" s="30"/>
      <c r="T45" s="31"/>
    </row>
    <row r="46" spans="2:21" s="32" customFormat="1" ht="22.5" customHeight="1" x14ac:dyDescent="0.25">
      <c r="B46" s="24"/>
      <c r="C46" s="25"/>
      <c r="D46" s="25"/>
      <c r="E46" s="182"/>
      <c r="F46" s="181" t="s">
        <v>101</v>
      </c>
      <c r="G46" s="181">
        <v>2269</v>
      </c>
      <c r="H46" s="26"/>
      <c r="I46" s="27" t="s">
        <v>102</v>
      </c>
      <c r="J46" s="28">
        <v>1650000000</v>
      </c>
      <c r="K46" s="29"/>
      <c r="L46" s="29"/>
      <c r="M46" s="29"/>
      <c r="N46" s="8">
        <f t="shared" si="16"/>
        <v>1650000000</v>
      </c>
      <c r="O46" s="28">
        <v>1650000000</v>
      </c>
      <c r="P46" s="9">
        <v>0</v>
      </c>
      <c r="Q46" s="28">
        <v>1650000000</v>
      </c>
      <c r="R46" s="9">
        <v>0</v>
      </c>
      <c r="S46" s="30"/>
      <c r="T46" s="31"/>
    </row>
    <row r="47" spans="2:21" s="32" customFormat="1" ht="22.5" customHeight="1" x14ac:dyDescent="0.25">
      <c r="B47" s="24"/>
      <c r="C47" s="25"/>
      <c r="D47" s="25"/>
      <c r="E47" s="183"/>
      <c r="F47" s="183"/>
      <c r="G47" s="183"/>
      <c r="H47" s="26"/>
      <c r="I47" s="27" t="s">
        <v>103</v>
      </c>
      <c r="J47" s="28">
        <v>1092623150</v>
      </c>
      <c r="K47" s="29"/>
      <c r="L47" s="29"/>
      <c r="M47" s="29"/>
      <c r="N47" s="8">
        <f t="shared" si="16"/>
        <v>1092623150</v>
      </c>
      <c r="O47" s="28">
        <v>1092623150</v>
      </c>
      <c r="P47" s="9">
        <v>0</v>
      </c>
      <c r="Q47" s="28">
        <v>1092623150</v>
      </c>
      <c r="R47" s="9">
        <v>0</v>
      </c>
      <c r="S47" s="30"/>
      <c r="T47" s="31"/>
    </row>
    <row r="48" spans="2:21" ht="22.5" customHeight="1" x14ac:dyDescent="0.25">
      <c r="B48" s="33"/>
      <c r="C48" s="34"/>
      <c r="D48" s="34"/>
      <c r="E48" s="2" t="s">
        <v>42</v>
      </c>
      <c r="F48" s="2"/>
      <c r="G48" s="2"/>
      <c r="H48" s="2"/>
      <c r="I48" s="2"/>
      <c r="J48" s="14">
        <f>SUM(J39:J47)</f>
        <v>10000000000</v>
      </c>
      <c r="K48" s="14">
        <f>SUM(K46:K47)</f>
        <v>0</v>
      </c>
      <c r="L48" s="14">
        <f>SUM(L46:L47)</f>
        <v>0</v>
      </c>
      <c r="M48" s="14">
        <f>SUM(M46:M47)</f>
        <v>0</v>
      </c>
      <c r="N48" s="14">
        <f>SUM(N39:N47)</f>
        <v>10000000000</v>
      </c>
      <c r="O48" s="14">
        <f>SUM(O39:O47)</f>
        <v>10000000000</v>
      </c>
      <c r="P48" s="2"/>
      <c r="Q48" s="14">
        <f>SUM(Q39:Q47)</f>
        <v>7671830996</v>
      </c>
      <c r="R48" s="2"/>
      <c r="S48" s="15"/>
      <c r="T48" s="21"/>
    </row>
    <row r="49" spans="2:19" ht="70.5" customHeight="1" x14ac:dyDescent="0.25">
      <c r="B49" s="187" t="s">
        <v>104</v>
      </c>
      <c r="C49" s="173" t="s">
        <v>105</v>
      </c>
      <c r="D49" s="175" t="s">
        <v>106</v>
      </c>
      <c r="E49" s="173" t="s">
        <v>107</v>
      </c>
      <c r="F49" s="3" t="s">
        <v>108</v>
      </c>
      <c r="G49" s="5">
        <v>1685</v>
      </c>
      <c r="H49" s="5"/>
      <c r="I49" s="3" t="s">
        <v>109</v>
      </c>
      <c r="J49" s="7">
        <v>500000000</v>
      </c>
      <c r="K49" s="7">
        <v>0</v>
      </c>
      <c r="L49" s="7">
        <v>0</v>
      </c>
      <c r="M49" s="7">
        <v>0</v>
      </c>
      <c r="N49" s="8">
        <f>+J49+K49+L49-M49</f>
        <v>500000000</v>
      </c>
      <c r="O49" s="28">
        <v>500000000</v>
      </c>
      <c r="P49" s="9">
        <f>+O49/N49</f>
        <v>1</v>
      </c>
      <c r="Q49" s="28">
        <v>500000000</v>
      </c>
      <c r="R49" s="9">
        <f>+Q49/N49</f>
        <v>1</v>
      </c>
    </row>
    <row r="50" spans="2:19" ht="70.5" customHeight="1" x14ac:dyDescent="0.25">
      <c r="B50" s="188"/>
      <c r="C50" s="178"/>
      <c r="D50" s="177"/>
      <c r="E50" s="178"/>
      <c r="F50" s="11" t="s">
        <v>110</v>
      </c>
      <c r="G50" s="5">
        <v>50</v>
      </c>
      <c r="H50" s="5"/>
      <c r="I50" s="3" t="s">
        <v>111</v>
      </c>
      <c r="J50" s="7">
        <v>500000000</v>
      </c>
      <c r="K50" s="7">
        <v>0</v>
      </c>
      <c r="L50" s="7">
        <v>0</v>
      </c>
      <c r="M50" s="7">
        <v>0</v>
      </c>
      <c r="N50" s="8">
        <f t="shared" ref="N50:N53" si="20">+J50+K50+L50-M50</f>
        <v>500000000</v>
      </c>
      <c r="O50" s="28">
        <v>500000000</v>
      </c>
      <c r="P50" s="9">
        <f t="shared" ref="P50:P52" si="21">+O50/N50</f>
        <v>1</v>
      </c>
      <c r="Q50" s="28">
        <v>500000000</v>
      </c>
      <c r="R50" s="9">
        <f t="shared" ref="R50:R52" si="22">+Q50/N50</f>
        <v>1</v>
      </c>
    </row>
    <row r="51" spans="2:19" ht="70.5" customHeight="1" x14ac:dyDescent="0.25">
      <c r="B51" s="188"/>
      <c r="C51" s="178"/>
      <c r="D51" s="177"/>
      <c r="E51" s="178"/>
      <c r="F51" s="11" t="s">
        <v>112</v>
      </c>
      <c r="G51" s="5">
        <v>105</v>
      </c>
      <c r="H51" s="5"/>
      <c r="I51" s="3" t="s">
        <v>113</v>
      </c>
      <c r="J51" s="7">
        <v>3500000000</v>
      </c>
      <c r="K51" s="7">
        <v>0</v>
      </c>
      <c r="L51" s="7">
        <v>0</v>
      </c>
      <c r="M51" s="7">
        <v>0</v>
      </c>
      <c r="N51" s="8">
        <f t="shared" si="20"/>
        <v>3500000000</v>
      </c>
      <c r="O51" s="28">
        <v>3500000000</v>
      </c>
      <c r="P51" s="9">
        <f t="shared" si="21"/>
        <v>1</v>
      </c>
      <c r="Q51" s="28">
        <v>3000000000</v>
      </c>
      <c r="R51" s="9">
        <f t="shared" si="22"/>
        <v>0.8571428571428571</v>
      </c>
    </row>
    <row r="52" spans="2:19" ht="70.5" customHeight="1" x14ac:dyDescent="0.25">
      <c r="B52" s="188"/>
      <c r="C52" s="178"/>
      <c r="D52" s="177"/>
      <c r="E52" s="178"/>
      <c r="F52" s="11" t="s">
        <v>114</v>
      </c>
      <c r="G52" s="5">
        <v>260</v>
      </c>
      <c r="H52" s="5"/>
      <c r="I52" s="3" t="s">
        <v>115</v>
      </c>
      <c r="J52" s="7">
        <v>3500000000</v>
      </c>
      <c r="K52" s="7">
        <v>0</v>
      </c>
      <c r="L52" s="7">
        <v>0</v>
      </c>
      <c r="M52" s="7">
        <v>0</v>
      </c>
      <c r="N52" s="8">
        <f t="shared" si="20"/>
        <v>3500000000</v>
      </c>
      <c r="O52" s="28">
        <v>3500000000</v>
      </c>
      <c r="P52" s="9">
        <f t="shared" si="21"/>
        <v>1</v>
      </c>
      <c r="Q52" s="28">
        <v>1697504000</v>
      </c>
      <c r="R52" s="9">
        <f t="shared" si="22"/>
        <v>0.48500114285714285</v>
      </c>
    </row>
    <row r="53" spans="2:19" ht="70.5" customHeight="1" x14ac:dyDescent="0.25">
      <c r="B53" s="188"/>
      <c r="C53" s="178"/>
      <c r="D53" s="177"/>
      <c r="E53" s="178"/>
      <c r="F53" s="11" t="s">
        <v>116</v>
      </c>
      <c r="G53" s="5" t="s">
        <v>40</v>
      </c>
      <c r="H53" s="5"/>
      <c r="I53" s="3"/>
      <c r="J53" s="7"/>
      <c r="K53" s="7">
        <v>0</v>
      </c>
      <c r="L53" s="7">
        <v>0</v>
      </c>
      <c r="M53" s="7">
        <v>0</v>
      </c>
      <c r="N53" s="8">
        <f t="shared" si="20"/>
        <v>0</v>
      </c>
      <c r="O53" s="28">
        <v>0</v>
      </c>
      <c r="P53" s="9">
        <v>0</v>
      </c>
      <c r="Q53" s="28">
        <v>0</v>
      </c>
      <c r="R53" s="9">
        <v>0</v>
      </c>
    </row>
    <row r="54" spans="2:19" ht="26.25" customHeight="1" x14ac:dyDescent="0.25">
      <c r="B54" s="22"/>
      <c r="C54" s="5"/>
      <c r="D54" s="5"/>
      <c r="E54" s="2" t="s">
        <v>42</v>
      </c>
      <c r="F54" s="2"/>
      <c r="G54" s="2"/>
      <c r="H54" s="2"/>
      <c r="I54" s="2"/>
      <c r="J54" s="14">
        <f t="shared" ref="J54:O54" si="23">SUM(J49:J53)</f>
        <v>8000000000</v>
      </c>
      <c r="K54" s="14">
        <f t="shared" si="23"/>
        <v>0</v>
      </c>
      <c r="L54" s="14">
        <f t="shared" si="23"/>
        <v>0</v>
      </c>
      <c r="M54" s="14">
        <f t="shared" si="23"/>
        <v>0</v>
      </c>
      <c r="N54" s="14">
        <f t="shared" si="23"/>
        <v>8000000000</v>
      </c>
      <c r="O54" s="14">
        <f t="shared" si="23"/>
        <v>8000000000</v>
      </c>
      <c r="P54" s="2"/>
      <c r="Q54" s="14">
        <f>SUM(Q49:Q53)</f>
        <v>5697504000</v>
      </c>
      <c r="R54" s="2"/>
      <c r="S54" s="21"/>
    </row>
    <row r="55" spans="2:19" ht="29.25" customHeight="1" x14ac:dyDescent="0.25">
      <c r="B55" s="187" t="s">
        <v>117</v>
      </c>
      <c r="C55" s="175" t="s">
        <v>118</v>
      </c>
      <c r="D55" s="175" t="s">
        <v>119</v>
      </c>
      <c r="E55" s="173" t="s">
        <v>120</v>
      </c>
      <c r="F55" s="3" t="s">
        <v>121</v>
      </c>
      <c r="G55" s="5">
        <v>11</v>
      </c>
      <c r="H55" s="5"/>
      <c r="I55" s="3" t="s">
        <v>122</v>
      </c>
      <c r="J55" s="7">
        <v>60000000</v>
      </c>
      <c r="K55" s="7">
        <v>0</v>
      </c>
      <c r="L55" s="7">
        <v>0</v>
      </c>
      <c r="M55" s="7">
        <v>0</v>
      </c>
      <c r="N55" s="8">
        <f>+J55+K55+L55-M55</f>
        <v>60000000</v>
      </c>
      <c r="O55" s="7">
        <v>60000000</v>
      </c>
      <c r="P55" s="9">
        <f>+O55/N55</f>
        <v>1</v>
      </c>
      <c r="Q55" s="7">
        <v>0</v>
      </c>
      <c r="R55" s="9">
        <f>+Q55/N55</f>
        <v>0</v>
      </c>
    </row>
    <row r="56" spans="2:19" ht="29.25" customHeight="1" x14ac:dyDescent="0.25">
      <c r="B56" s="188"/>
      <c r="C56" s="177"/>
      <c r="D56" s="177"/>
      <c r="E56" s="178"/>
      <c r="F56" s="3" t="s">
        <v>123</v>
      </c>
      <c r="G56" s="5">
        <v>533000</v>
      </c>
      <c r="H56" s="5"/>
      <c r="I56" s="3" t="s">
        <v>124</v>
      </c>
      <c r="J56" s="7">
        <v>5186303713</v>
      </c>
      <c r="K56" s="7"/>
      <c r="L56" s="7"/>
      <c r="M56" s="7"/>
      <c r="N56" s="8">
        <f t="shared" ref="N56:N64" si="24">+J56+K56+L56-M56</f>
        <v>5186303713</v>
      </c>
      <c r="O56" s="7">
        <v>5186303713</v>
      </c>
      <c r="P56" s="9">
        <f t="shared" ref="P56:P64" si="25">+O56/N56</f>
        <v>1</v>
      </c>
      <c r="Q56" s="7">
        <v>4504269318</v>
      </c>
      <c r="R56" s="9">
        <f t="shared" ref="R56:R64" si="26">+Q56/N56</f>
        <v>0.86849316338909899</v>
      </c>
    </row>
    <row r="57" spans="2:19" ht="29.25" customHeight="1" x14ac:dyDescent="0.25">
      <c r="B57" s="188"/>
      <c r="C57" s="177"/>
      <c r="D57" s="177"/>
      <c r="E57" s="178"/>
      <c r="F57" s="3" t="s">
        <v>125</v>
      </c>
      <c r="G57" s="5">
        <v>7</v>
      </c>
      <c r="H57" s="5"/>
      <c r="I57" s="3" t="s">
        <v>122</v>
      </c>
      <c r="J57" s="7">
        <v>60000000</v>
      </c>
      <c r="K57" s="7"/>
      <c r="L57" s="7"/>
      <c r="M57" s="7"/>
      <c r="N57" s="8">
        <f t="shared" si="24"/>
        <v>60000000</v>
      </c>
      <c r="O57" s="7">
        <v>60000000</v>
      </c>
      <c r="P57" s="9">
        <f t="shared" si="25"/>
        <v>1</v>
      </c>
      <c r="Q57" s="7">
        <v>0</v>
      </c>
      <c r="R57" s="9">
        <f t="shared" si="26"/>
        <v>0</v>
      </c>
    </row>
    <row r="58" spans="2:19" ht="29.25" customHeight="1" x14ac:dyDescent="0.25">
      <c r="B58" s="188"/>
      <c r="C58" s="177"/>
      <c r="D58" s="177"/>
      <c r="E58" s="178"/>
      <c r="F58" s="3" t="s">
        <v>126</v>
      </c>
      <c r="G58" s="5">
        <v>312931</v>
      </c>
      <c r="H58" s="5"/>
      <c r="I58" s="3" t="s">
        <v>124</v>
      </c>
      <c r="J58" s="7">
        <v>919297654</v>
      </c>
      <c r="K58" s="7"/>
      <c r="L58" s="7"/>
      <c r="M58" s="7"/>
      <c r="N58" s="8">
        <f t="shared" si="24"/>
        <v>919297654</v>
      </c>
      <c r="O58" s="7">
        <v>919297654</v>
      </c>
      <c r="P58" s="9">
        <f t="shared" si="25"/>
        <v>1</v>
      </c>
      <c r="Q58" s="7">
        <v>0</v>
      </c>
      <c r="R58" s="9">
        <f t="shared" si="26"/>
        <v>0</v>
      </c>
    </row>
    <row r="59" spans="2:19" ht="29.25" customHeight="1" x14ac:dyDescent="0.25">
      <c r="B59" s="188"/>
      <c r="C59" s="177"/>
      <c r="D59" s="177"/>
      <c r="E59" s="178"/>
      <c r="F59" s="3" t="s">
        <v>127</v>
      </c>
      <c r="G59" s="5">
        <v>3</v>
      </c>
      <c r="H59" s="5"/>
      <c r="I59" s="3" t="s">
        <v>128</v>
      </c>
      <c r="J59" s="7">
        <v>800000000</v>
      </c>
      <c r="K59" s="7"/>
      <c r="L59" s="7"/>
      <c r="M59" s="7"/>
      <c r="N59" s="8">
        <f t="shared" si="24"/>
        <v>800000000</v>
      </c>
      <c r="O59" s="7">
        <v>800000000</v>
      </c>
      <c r="P59" s="9">
        <f t="shared" si="25"/>
        <v>1</v>
      </c>
      <c r="Q59" s="7">
        <v>800000000</v>
      </c>
      <c r="R59" s="9">
        <f t="shared" si="26"/>
        <v>1</v>
      </c>
    </row>
    <row r="60" spans="2:19" ht="29.25" customHeight="1" x14ac:dyDescent="0.25">
      <c r="B60" s="188"/>
      <c r="C60" s="177"/>
      <c r="D60" s="177"/>
      <c r="E60" s="178"/>
      <c r="F60" s="3" t="s">
        <v>129</v>
      </c>
      <c r="G60" s="5">
        <v>2</v>
      </c>
      <c r="H60" s="5"/>
      <c r="I60" s="3" t="s">
        <v>130</v>
      </c>
      <c r="J60" s="7">
        <v>800000000</v>
      </c>
      <c r="K60" s="7"/>
      <c r="L60" s="7"/>
      <c r="M60" s="7"/>
      <c r="N60" s="8">
        <f t="shared" si="24"/>
        <v>800000000</v>
      </c>
      <c r="O60" s="7">
        <v>800000000</v>
      </c>
      <c r="P60" s="9">
        <f t="shared" si="25"/>
        <v>1</v>
      </c>
      <c r="Q60" s="7">
        <v>0</v>
      </c>
      <c r="R60" s="9">
        <f t="shared" si="26"/>
        <v>0</v>
      </c>
    </row>
    <row r="61" spans="2:19" ht="29.25" customHeight="1" x14ac:dyDescent="0.25">
      <c r="B61" s="188"/>
      <c r="C61" s="177"/>
      <c r="D61" s="177"/>
      <c r="E61" s="178"/>
      <c r="F61" s="3" t="s">
        <v>110</v>
      </c>
      <c r="G61" s="5">
        <v>47</v>
      </c>
      <c r="H61" s="5"/>
      <c r="I61" s="3" t="s">
        <v>122</v>
      </c>
      <c r="J61" s="7">
        <v>136000000</v>
      </c>
      <c r="K61" s="7"/>
      <c r="L61" s="7"/>
      <c r="M61" s="7"/>
      <c r="N61" s="8">
        <f t="shared" si="24"/>
        <v>136000000</v>
      </c>
      <c r="O61" s="7">
        <v>136000000</v>
      </c>
      <c r="P61" s="9">
        <f t="shared" si="25"/>
        <v>1</v>
      </c>
      <c r="Q61" s="7">
        <v>0</v>
      </c>
      <c r="R61" s="9">
        <f t="shared" si="26"/>
        <v>0</v>
      </c>
    </row>
    <row r="62" spans="2:19" ht="29.25" customHeight="1" x14ac:dyDescent="0.25">
      <c r="B62" s="188"/>
      <c r="C62" s="177"/>
      <c r="D62" s="177"/>
      <c r="E62" s="178"/>
      <c r="F62" s="3" t="s">
        <v>131</v>
      </c>
      <c r="G62" s="5">
        <v>7</v>
      </c>
      <c r="H62" s="5"/>
      <c r="I62" s="3" t="s">
        <v>124</v>
      </c>
      <c r="J62" s="7">
        <v>44534129315</v>
      </c>
      <c r="K62" s="7"/>
      <c r="L62" s="7"/>
      <c r="M62" s="7"/>
      <c r="N62" s="8">
        <f t="shared" si="24"/>
        <v>44534129315</v>
      </c>
      <c r="O62" s="7">
        <v>44534129315</v>
      </c>
      <c r="P62" s="9">
        <f t="shared" si="25"/>
        <v>1</v>
      </c>
      <c r="Q62" s="7">
        <v>37244388040.309998</v>
      </c>
      <c r="R62" s="9">
        <f t="shared" si="26"/>
        <v>0.83631113065828666</v>
      </c>
    </row>
    <row r="63" spans="2:19" ht="29.25" customHeight="1" x14ac:dyDescent="0.25">
      <c r="B63" s="188"/>
      <c r="C63" s="177"/>
      <c r="D63" s="177"/>
      <c r="E63" s="178"/>
      <c r="F63" s="3" t="s">
        <v>112</v>
      </c>
      <c r="G63" s="5">
        <v>3</v>
      </c>
      <c r="H63" s="5"/>
      <c r="I63" s="3" t="s">
        <v>132</v>
      </c>
      <c r="J63" s="7">
        <v>900000000</v>
      </c>
      <c r="K63" s="7"/>
      <c r="L63" s="7"/>
      <c r="M63" s="7"/>
      <c r="N63" s="8">
        <f t="shared" si="24"/>
        <v>900000000</v>
      </c>
      <c r="O63" s="7">
        <v>900000000</v>
      </c>
      <c r="P63" s="9">
        <f t="shared" si="25"/>
        <v>1</v>
      </c>
      <c r="Q63" s="7">
        <v>0</v>
      </c>
      <c r="R63" s="9">
        <f t="shared" si="26"/>
        <v>0</v>
      </c>
    </row>
    <row r="64" spans="2:19" ht="29.25" customHeight="1" x14ac:dyDescent="0.25">
      <c r="B64" s="188"/>
      <c r="C64" s="177"/>
      <c r="D64" s="177"/>
      <c r="E64" s="178"/>
      <c r="F64" s="3" t="s">
        <v>133</v>
      </c>
      <c r="G64" s="5">
        <v>3</v>
      </c>
      <c r="H64" s="5"/>
      <c r="I64" s="3" t="s">
        <v>134</v>
      </c>
      <c r="J64" s="7">
        <v>3604269318</v>
      </c>
      <c r="K64" s="7"/>
      <c r="L64" s="7"/>
      <c r="M64" s="7"/>
      <c r="N64" s="8">
        <f t="shared" si="24"/>
        <v>3604269318</v>
      </c>
      <c r="O64" s="7">
        <v>3604269318</v>
      </c>
      <c r="P64" s="9">
        <f t="shared" si="25"/>
        <v>1</v>
      </c>
      <c r="Q64" s="7">
        <v>0</v>
      </c>
      <c r="R64" s="9">
        <f t="shared" si="26"/>
        <v>0</v>
      </c>
    </row>
    <row r="65" spans="2:20" ht="26.25" customHeight="1" x14ac:dyDescent="0.25">
      <c r="B65" s="22"/>
      <c r="C65" s="5"/>
      <c r="D65" s="5"/>
      <c r="E65" s="2" t="s">
        <v>42</v>
      </c>
      <c r="F65" s="2"/>
      <c r="G65" s="2"/>
      <c r="H65" s="2"/>
      <c r="I65" s="2"/>
      <c r="J65" s="14">
        <f t="shared" ref="J65:O65" si="27">SUM(J55:J64)</f>
        <v>57000000000</v>
      </c>
      <c r="K65" s="14">
        <f t="shared" si="27"/>
        <v>0</v>
      </c>
      <c r="L65" s="14">
        <f t="shared" si="27"/>
        <v>0</v>
      </c>
      <c r="M65" s="14">
        <f t="shared" si="27"/>
        <v>0</v>
      </c>
      <c r="N65" s="14">
        <f t="shared" si="27"/>
        <v>57000000000</v>
      </c>
      <c r="O65" s="14">
        <f t="shared" si="27"/>
        <v>57000000000</v>
      </c>
      <c r="P65" s="2"/>
      <c r="Q65" s="14">
        <f>SUM(Q55:Q64)</f>
        <v>42548657358.309998</v>
      </c>
      <c r="R65" s="2"/>
    </row>
    <row r="66" spans="2:20" ht="70.5" customHeight="1" x14ac:dyDescent="0.25">
      <c r="B66" s="187" t="s">
        <v>135</v>
      </c>
      <c r="C66" s="173" t="s">
        <v>136</v>
      </c>
      <c r="D66" s="175" t="s">
        <v>137</v>
      </c>
      <c r="E66" s="173" t="s">
        <v>138</v>
      </c>
      <c r="F66" s="3" t="s">
        <v>139</v>
      </c>
      <c r="G66" s="5">
        <v>2127</v>
      </c>
      <c r="H66" s="5"/>
      <c r="I66" s="11" t="s">
        <v>140</v>
      </c>
      <c r="J66" s="7">
        <v>20740000000</v>
      </c>
      <c r="K66" s="7">
        <v>0</v>
      </c>
      <c r="L66" s="7">
        <v>0</v>
      </c>
      <c r="M66" s="7">
        <v>0</v>
      </c>
      <c r="N66" s="8">
        <f t="shared" ref="N66:N69" si="28">+J66+K66+L66-M66</f>
        <v>20740000000</v>
      </c>
      <c r="O66" s="7">
        <v>20740000000</v>
      </c>
      <c r="P66" s="9">
        <f>+O66/N66</f>
        <v>1</v>
      </c>
      <c r="Q66" s="19">
        <v>17371882406.18</v>
      </c>
      <c r="R66" s="9">
        <f>+Q66/N66</f>
        <v>0.8376028161128255</v>
      </c>
    </row>
    <row r="67" spans="2:20" ht="70.5" customHeight="1" x14ac:dyDescent="0.25">
      <c r="B67" s="188"/>
      <c r="C67" s="178"/>
      <c r="D67" s="177"/>
      <c r="E67" s="178"/>
      <c r="F67" s="3" t="s">
        <v>139</v>
      </c>
      <c r="G67" s="5">
        <v>17000</v>
      </c>
      <c r="H67" s="5"/>
      <c r="I67" s="11" t="s">
        <v>141</v>
      </c>
      <c r="J67" s="7">
        <v>5150000000</v>
      </c>
      <c r="K67" s="7">
        <v>0</v>
      </c>
      <c r="L67" s="7">
        <v>0</v>
      </c>
      <c r="M67" s="7">
        <v>0</v>
      </c>
      <c r="N67" s="8">
        <f t="shared" si="28"/>
        <v>5150000000</v>
      </c>
      <c r="O67" s="7">
        <v>5150000000</v>
      </c>
      <c r="P67" s="9">
        <f t="shared" ref="P67:P69" si="29">+O67/N67</f>
        <v>1</v>
      </c>
      <c r="Q67" s="19">
        <v>5150000000</v>
      </c>
      <c r="R67" s="9">
        <f t="shared" ref="R67:R69" si="30">+Q67/N67</f>
        <v>1</v>
      </c>
    </row>
    <row r="68" spans="2:20" ht="70.5" customHeight="1" x14ac:dyDescent="0.25">
      <c r="B68" s="188"/>
      <c r="C68" s="178"/>
      <c r="D68" s="177"/>
      <c r="E68" s="178"/>
      <c r="F68" s="3" t="s">
        <v>142</v>
      </c>
      <c r="G68" s="5"/>
      <c r="H68" s="5"/>
      <c r="I68" s="11" t="s">
        <v>143</v>
      </c>
      <c r="J68" s="7">
        <v>1000000000</v>
      </c>
      <c r="K68" s="7"/>
      <c r="L68" s="7"/>
      <c r="M68" s="7"/>
      <c r="N68" s="8">
        <f t="shared" si="28"/>
        <v>1000000000</v>
      </c>
      <c r="O68" s="7">
        <v>1000000000</v>
      </c>
      <c r="P68" s="9">
        <f t="shared" si="29"/>
        <v>1</v>
      </c>
      <c r="Q68" s="19">
        <v>1000000000</v>
      </c>
      <c r="R68" s="9">
        <f>+Q68/N68</f>
        <v>1</v>
      </c>
    </row>
    <row r="69" spans="2:20" ht="70.5" customHeight="1" x14ac:dyDescent="0.25">
      <c r="B69" s="188"/>
      <c r="C69" s="178"/>
      <c r="D69" s="177"/>
      <c r="E69" s="178"/>
      <c r="F69" s="3" t="s">
        <v>139</v>
      </c>
      <c r="G69" s="5"/>
      <c r="H69" s="5"/>
      <c r="I69" s="11" t="s">
        <v>144</v>
      </c>
      <c r="J69" s="7">
        <v>3110000000</v>
      </c>
      <c r="K69" s="7">
        <v>0</v>
      </c>
      <c r="L69" s="7">
        <v>0</v>
      </c>
      <c r="M69" s="7">
        <v>0</v>
      </c>
      <c r="N69" s="8">
        <f t="shared" si="28"/>
        <v>3110000000</v>
      </c>
      <c r="O69" s="7">
        <v>3110000000</v>
      </c>
      <c r="P69" s="9">
        <f t="shared" si="29"/>
        <v>1</v>
      </c>
      <c r="Q69" s="19">
        <v>3110000000</v>
      </c>
      <c r="R69" s="9">
        <f t="shared" si="30"/>
        <v>1</v>
      </c>
    </row>
    <row r="70" spans="2:20" ht="26.25" customHeight="1" x14ac:dyDescent="0.25">
      <c r="B70" s="188"/>
      <c r="C70" s="178"/>
      <c r="D70" s="5"/>
      <c r="E70" s="2" t="s">
        <v>42</v>
      </c>
      <c r="F70" s="2"/>
      <c r="G70" s="2"/>
      <c r="H70" s="2"/>
      <c r="I70" s="2"/>
      <c r="J70" s="14">
        <f t="shared" ref="J70:O70" si="31">SUM(J66:J69)</f>
        <v>30000000000</v>
      </c>
      <c r="K70" s="14">
        <f t="shared" si="31"/>
        <v>0</v>
      </c>
      <c r="L70" s="14">
        <f t="shared" si="31"/>
        <v>0</v>
      </c>
      <c r="M70" s="14">
        <f t="shared" si="31"/>
        <v>0</v>
      </c>
      <c r="N70" s="14">
        <f t="shared" si="31"/>
        <v>30000000000</v>
      </c>
      <c r="O70" s="14">
        <f t="shared" si="31"/>
        <v>30000000000</v>
      </c>
      <c r="P70" s="2"/>
      <c r="Q70" s="14">
        <f>SUM(Q66:Q69)</f>
        <v>26631882406.18</v>
      </c>
      <c r="R70" s="2"/>
      <c r="S70" s="21"/>
      <c r="T70" s="21"/>
    </row>
    <row r="71" spans="2:20" ht="70.5" customHeight="1" x14ac:dyDescent="0.25">
      <c r="B71" s="188"/>
      <c r="C71" s="178"/>
      <c r="D71" s="175" t="s">
        <v>145</v>
      </c>
      <c r="E71" s="173" t="s">
        <v>146</v>
      </c>
      <c r="F71" s="3" t="s">
        <v>147</v>
      </c>
      <c r="G71" s="5">
        <v>1</v>
      </c>
      <c r="H71" s="5"/>
      <c r="I71" s="11" t="s">
        <v>148</v>
      </c>
      <c r="J71" s="7">
        <v>950000000</v>
      </c>
      <c r="K71" s="7">
        <v>0</v>
      </c>
      <c r="L71" s="7">
        <v>0</v>
      </c>
      <c r="M71" s="7">
        <v>0</v>
      </c>
      <c r="N71" s="8">
        <f>+J71+K71+L71-M71</f>
        <v>950000000</v>
      </c>
      <c r="O71" s="8">
        <v>950000000</v>
      </c>
      <c r="P71" s="9">
        <f>+O71/N71</f>
        <v>1</v>
      </c>
      <c r="Q71" s="8">
        <v>950000000</v>
      </c>
      <c r="R71" s="9">
        <f>+Q71/N71</f>
        <v>1</v>
      </c>
    </row>
    <row r="72" spans="2:20" ht="70.5" customHeight="1" x14ac:dyDescent="0.25">
      <c r="B72" s="188"/>
      <c r="C72" s="178"/>
      <c r="D72" s="177"/>
      <c r="E72" s="178"/>
      <c r="F72" s="3" t="s">
        <v>147</v>
      </c>
      <c r="G72" s="5">
        <v>1</v>
      </c>
      <c r="H72" s="5"/>
      <c r="I72" s="11" t="s">
        <v>149</v>
      </c>
      <c r="J72" s="7">
        <v>450000000</v>
      </c>
      <c r="K72" s="7">
        <v>0</v>
      </c>
      <c r="L72" s="7">
        <v>0</v>
      </c>
      <c r="M72" s="7">
        <v>0</v>
      </c>
      <c r="N72" s="8">
        <f t="shared" ref="N72:N79" si="32">+J72+K72+L72-M72</f>
        <v>450000000</v>
      </c>
      <c r="O72" s="8">
        <v>450000000</v>
      </c>
      <c r="P72" s="9">
        <f t="shared" ref="P72:P78" si="33">+O72/N72</f>
        <v>1</v>
      </c>
      <c r="Q72" s="8">
        <v>450000000</v>
      </c>
      <c r="R72" s="9">
        <f t="shared" ref="R72:R78" si="34">+Q72/N72</f>
        <v>1</v>
      </c>
    </row>
    <row r="73" spans="2:20" ht="70.5" customHeight="1" x14ac:dyDescent="0.25">
      <c r="B73" s="188"/>
      <c r="C73" s="178"/>
      <c r="D73" s="177"/>
      <c r="E73" s="178"/>
      <c r="F73" s="3" t="s">
        <v>147</v>
      </c>
      <c r="G73" s="5">
        <v>1</v>
      </c>
      <c r="H73" s="5"/>
      <c r="I73" s="11" t="s">
        <v>150</v>
      </c>
      <c r="J73" s="7">
        <v>350000000</v>
      </c>
      <c r="K73" s="7">
        <v>0</v>
      </c>
      <c r="L73" s="7">
        <v>0</v>
      </c>
      <c r="M73" s="7">
        <v>0</v>
      </c>
      <c r="N73" s="8">
        <f t="shared" si="32"/>
        <v>350000000</v>
      </c>
      <c r="O73" s="8">
        <v>350000000</v>
      </c>
      <c r="P73" s="9">
        <f t="shared" si="33"/>
        <v>1</v>
      </c>
      <c r="Q73" s="8">
        <v>350000000</v>
      </c>
      <c r="R73" s="9">
        <f t="shared" si="34"/>
        <v>1</v>
      </c>
    </row>
    <row r="74" spans="2:20" ht="70.5" customHeight="1" x14ac:dyDescent="0.25">
      <c r="B74" s="188"/>
      <c r="C74" s="178"/>
      <c r="D74" s="177"/>
      <c r="E74" s="178"/>
      <c r="F74" s="3" t="s">
        <v>147</v>
      </c>
      <c r="G74" s="5">
        <v>1</v>
      </c>
      <c r="H74" s="5"/>
      <c r="I74" s="11" t="s">
        <v>151</v>
      </c>
      <c r="J74" s="7">
        <v>250000000</v>
      </c>
      <c r="K74" s="7">
        <v>0</v>
      </c>
      <c r="L74" s="7">
        <v>0</v>
      </c>
      <c r="M74" s="7">
        <v>0</v>
      </c>
      <c r="N74" s="8">
        <f t="shared" si="32"/>
        <v>250000000</v>
      </c>
      <c r="O74" s="8">
        <v>250000000</v>
      </c>
      <c r="P74" s="9">
        <f t="shared" si="33"/>
        <v>1</v>
      </c>
      <c r="Q74" s="8">
        <v>250000000</v>
      </c>
      <c r="R74" s="9">
        <f t="shared" si="34"/>
        <v>1</v>
      </c>
    </row>
    <row r="75" spans="2:20" ht="70.5" customHeight="1" x14ac:dyDescent="0.25">
      <c r="B75" s="188"/>
      <c r="C75" s="178"/>
      <c r="D75" s="177"/>
      <c r="E75" s="178"/>
      <c r="F75" s="3" t="s">
        <v>147</v>
      </c>
      <c r="G75" s="5">
        <v>1</v>
      </c>
      <c r="H75" s="5"/>
      <c r="I75" s="11" t="s">
        <v>152</v>
      </c>
      <c r="J75" s="7">
        <v>250000000</v>
      </c>
      <c r="K75" s="7">
        <v>0</v>
      </c>
      <c r="L75" s="7">
        <v>0</v>
      </c>
      <c r="M75" s="7">
        <v>0</v>
      </c>
      <c r="N75" s="8">
        <f t="shared" si="32"/>
        <v>250000000</v>
      </c>
      <c r="O75" s="8">
        <v>250000000</v>
      </c>
      <c r="P75" s="9">
        <f t="shared" si="33"/>
        <v>1</v>
      </c>
      <c r="Q75" s="8">
        <v>250000000</v>
      </c>
      <c r="R75" s="9">
        <f t="shared" si="34"/>
        <v>1</v>
      </c>
    </row>
    <row r="76" spans="2:20" ht="70.5" customHeight="1" x14ac:dyDescent="0.25">
      <c r="B76" s="188"/>
      <c r="C76" s="178"/>
      <c r="D76" s="177"/>
      <c r="E76" s="178"/>
      <c r="F76" s="3" t="s">
        <v>147</v>
      </c>
      <c r="G76" s="5">
        <v>1</v>
      </c>
      <c r="H76" s="5"/>
      <c r="I76" s="11" t="s">
        <v>153</v>
      </c>
      <c r="J76" s="7">
        <v>4800000000</v>
      </c>
      <c r="K76" s="7">
        <v>0</v>
      </c>
      <c r="L76" s="7">
        <v>0</v>
      </c>
      <c r="M76" s="7">
        <v>0</v>
      </c>
      <c r="N76" s="8">
        <f t="shared" si="32"/>
        <v>4800000000</v>
      </c>
      <c r="O76" s="8">
        <v>4800000000</v>
      </c>
      <c r="P76" s="9">
        <f t="shared" si="33"/>
        <v>1</v>
      </c>
      <c r="Q76" s="8">
        <v>2800000000</v>
      </c>
      <c r="R76" s="9">
        <f t="shared" si="34"/>
        <v>0.58333333333333337</v>
      </c>
    </row>
    <row r="77" spans="2:20" ht="70.5" customHeight="1" x14ac:dyDescent="0.25">
      <c r="B77" s="188"/>
      <c r="C77" s="178"/>
      <c r="D77" s="177"/>
      <c r="E77" s="178"/>
      <c r="F77" s="3" t="s">
        <v>147</v>
      </c>
      <c r="G77" s="5">
        <v>1</v>
      </c>
      <c r="H77" s="5"/>
      <c r="I77" s="11" t="s">
        <v>154</v>
      </c>
      <c r="J77" s="7">
        <v>1500000000</v>
      </c>
      <c r="K77" s="7">
        <v>0</v>
      </c>
      <c r="L77" s="7">
        <v>0</v>
      </c>
      <c r="M77" s="7">
        <v>0</v>
      </c>
      <c r="N77" s="8">
        <f t="shared" si="32"/>
        <v>1500000000</v>
      </c>
      <c r="O77" s="8">
        <v>1500000000</v>
      </c>
      <c r="P77" s="9">
        <f t="shared" si="33"/>
        <v>1</v>
      </c>
      <c r="Q77" s="8">
        <v>1500000000</v>
      </c>
      <c r="R77" s="9">
        <f t="shared" si="34"/>
        <v>1</v>
      </c>
    </row>
    <row r="78" spans="2:20" ht="70.5" customHeight="1" x14ac:dyDescent="0.25">
      <c r="B78" s="188"/>
      <c r="C78" s="178"/>
      <c r="D78" s="177"/>
      <c r="E78" s="178"/>
      <c r="F78" s="3" t="s">
        <v>147</v>
      </c>
      <c r="G78" s="5">
        <v>1</v>
      </c>
      <c r="H78" s="5"/>
      <c r="I78" s="11" t="s">
        <v>155</v>
      </c>
      <c r="J78" s="7">
        <v>450000000</v>
      </c>
      <c r="K78" s="7">
        <v>0</v>
      </c>
      <c r="L78" s="7">
        <v>0</v>
      </c>
      <c r="M78" s="7">
        <v>0</v>
      </c>
      <c r="N78" s="8">
        <f t="shared" si="32"/>
        <v>450000000</v>
      </c>
      <c r="O78" s="8">
        <v>450000000</v>
      </c>
      <c r="P78" s="9">
        <f t="shared" si="33"/>
        <v>1</v>
      </c>
      <c r="Q78" s="8">
        <v>450000000</v>
      </c>
      <c r="R78" s="9">
        <f t="shared" si="34"/>
        <v>1</v>
      </c>
    </row>
    <row r="79" spans="2:20" ht="70.5" customHeight="1" x14ac:dyDescent="0.25">
      <c r="B79" s="189"/>
      <c r="C79" s="174"/>
      <c r="D79" s="176"/>
      <c r="E79" s="174"/>
      <c r="F79" s="3" t="s">
        <v>147</v>
      </c>
      <c r="G79" s="5">
        <v>1</v>
      </c>
      <c r="H79" s="5"/>
      <c r="I79" s="11" t="s">
        <v>156</v>
      </c>
      <c r="J79" s="7">
        <v>1000000000</v>
      </c>
      <c r="K79" s="7">
        <v>0</v>
      </c>
      <c r="L79" s="7">
        <v>0</v>
      </c>
      <c r="M79" s="7"/>
      <c r="N79" s="8">
        <f t="shared" si="32"/>
        <v>1000000000</v>
      </c>
      <c r="O79" s="8">
        <v>1000000000</v>
      </c>
      <c r="P79" s="9">
        <v>0</v>
      </c>
      <c r="Q79" s="8">
        <v>1000000000</v>
      </c>
      <c r="R79" s="9">
        <v>0</v>
      </c>
    </row>
    <row r="80" spans="2:20" ht="24.75" customHeight="1" x14ac:dyDescent="0.25">
      <c r="B80" s="22"/>
      <c r="C80" s="5"/>
      <c r="D80" s="5"/>
      <c r="E80" s="2" t="s">
        <v>42</v>
      </c>
      <c r="F80" s="2"/>
      <c r="G80" s="2"/>
      <c r="H80" s="2"/>
      <c r="I80" s="2"/>
      <c r="J80" s="14">
        <f>SUM(J71:J79)</f>
        <v>10000000000</v>
      </c>
      <c r="K80" s="14">
        <f>SUM(K71:K79)</f>
        <v>0</v>
      </c>
      <c r="L80" s="14">
        <f t="shared" ref="L80:M80" si="35">SUM(L71:L79)</f>
        <v>0</v>
      </c>
      <c r="M80" s="14">
        <f t="shared" si="35"/>
        <v>0</v>
      </c>
      <c r="N80" s="14">
        <f>SUM(N71:N79)</f>
        <v>10000000000</v>
      </c>
      <c r="O80" s="14">
        <f>SUM(O71:O79)</f>
        <v>10000000000</v>
      </c>
      <c r="P80" s="2"/>
      <c r="Q80" s="14">
        <f>SUM(Q71:Q79)</f>
        <v>8000000000</v>
      </c>
      <c r="R80" s="2"/>
    </row>
    <row r="81" spans="2:18" ht="24" customHeight="1" x14ac:dyDescent="0.25">
      <c r="B81" s="22"/>
      <c r="C81" s="5"/>
      <c r="D81" s="5"/>
      <c r="E81" s="2" t="s">
        <v>157</v>
      </c>
      <c r="F81" s="2"/>
      <c r="G81" s="2"/>
      <c r="H81" s="2"/>
      <c r="I81" s="2" t="s">
        <v>158</v>
      </c>
      <c r="J81" s="14">
        <f>+J14+J16+J23+J27+J33+J38+J54+J65+J70+J80+J48</f>
        <v>371736754565</v>
      </c>
      <c r="K81" s="14">
        <f>+K14+K16+K23+K27+K33+K38+K54+K65+K70+K80</f>
        <v>14728407962</v>
      </c>
      <c r="L81" s="14">
        <f>+L14+L16+L23+L27+L33+L38+L54+L65+L70+L80</f>
        <v>2366015633</v>
      </c>
      <c r="M81" s="14">
        <f>+M14+M16+M23+M27+M33+M38+M54+M65+M70+M80</f>
        <v>2366015633</v>
      </c>
      <c r="N81" s="14">
        <f>+N14+N16+N23+N27+N33+N38+N54+N65+N70+N80+N48</f>
        <v>386465162527</v>
      </c>
      <c r="O81" s="14">
        <f>+O14+O16+O23+O27+O33+O38+O54+O65+O70+O80+O48</f>
        <v>383248706939.17004</v>
      </c>
      <c r="P81" s="2"/>
      <c r="Q81" s="14">
        <f>+Q14+Q16+Q23+Q27+Q33+Q38+Q48+Q54+Q65+Q70+Q80</f>
        <v>336030321658.47003</v>
      </c>
      <c r="R81" s="2"/>
    </row>
    <row r="82" spans="2:18" ht="15" customHeight="1" x14ac:dyDescent="0.3">
      <c r="B82" s="190" t="s">
        <v>159</v>
      </c>
      <c r="C82" s="190"/>
      <c r="D82" s="190"/>
      <c r="E82" s="190"/>
      <c r="F82" s="190"/>
      <c r="G82" s="190"/>
      <c r="H82" s="190"/>
      <c r="I82" s="190"/>
      <c r="J82" s="190"/>
      <c r="K82" s="190"/>
      <c r="L82" s="190"/>
      <c r="M82" s="190"/>
    </row>
    <row r="83" spans="2:18" x14ac:dyDescent="0.25">
      <c r="N83" s="21"/>
      <c r="O83" s="35"/>
      <c r="Q83" s="35"/>
    </row>
    <row r="84" spans="2:18" x14ac:dyDescent="0.25">
      <c r="J84" s="21"/>
      <c r="N84" s="15"/>
      <c r="O84" s="21"/>
      <c r="Q84" s="21"/>
    </row>
    <row r="85" spans="2:18" x14ac:dyDescent="0.25">
      <c r="J85" s="21"/>
      <c r="O85" s="21"/>
      <c r="Q85" s="21"/>
    </row>
    <row r="86" spans="2:18" x14ac:dyDescent="0.25">
      <c r="N86" s="16"/>
      <c r="O86" s="21"/>
      <c r="Q86" s="21"/>
    </row>
    <row r="87" spans="2:18" x14ac:dyDescent="0.25">
      <c r="J87" s="21"/>
    </row>
    <row r="88" spans="2:18" x14ac:dyDescent="0.25">
      <c r="O88" s="21"/>
    </row>
  </sheetData>
  <mergeCells count="102">
    <mergeCell ref="B82:M82"/>
    <mergeCell ref="B66:B79"/>
    <mergeCell ref="C66:C79"/>
    <mergeCell ref="D66:D69"/>
    <mergeCell ref="E66:E69"/>
    <mergeCell ref="D71:D79"/>
    <mergeCell ref="E71:E79"/>
    <mergeCell ref="B49:B53"/>
    <mergeCell ref="C49:C53"/>
    <mergeCell ref="D49:D53"/>
    <mergeCell ref="E49:E53"/>
    <mergeCell ref="B55:B64"/>
    <mergeCell ref="C55:C64"/>
    <mergeCell ref="D55:D64"/>
    <mergeCell ref="E55:E64"/>
    <mergeCell ref="B28:B32"/>
    <mergeCell ref="C28:C32"/>
    <mergeCell ref="D28:D32"/>
    <mergeCell ref="E28:E32"/>
    <mergeCell ref="F31:F32"/>
    <mergeCell ref="N21:N22"/>
    <mergeCell ref="O21:O22"/>
    <mergeCell ref="P21:P22"/>
    <mergeCell ref="E39:E47"/>
    <mergeCell ref="F39:F41"/>
    <mergeCell ref="G39:G41"/>
    <mergeCell ref="F42:F44"/>
    <mergeCell ref="G42:G44"/>
    <mergeCell ref="F46:F47"/>
    <mergeCell ref="G46:G47"/>
    <mergeCell ref="B34:B37"/>
    <mergeCell ref="C34:C37"/>
    <mergeCell ref="D34:D37"/>
    <mergeCell ref="E34:E37"/>
    <mergeCell ref="F35:F37"/>
    <mergeCell ref="G35:G37"/>
    <mergeCell ref="E17:E22"/>
    <mergeCell ref="P17:P18"/>
    <mergeCell ref="Q21:Q22"/>
    <mergeCell ref="R21:R22"/>
    <mergeCell ref="B24:B26"/>
    <mergeCell ref="C24:C26"/>
    <mergeCell ref="D24:D26"/>
    <mergeCell ref="E24:E26"/>
    <mergeCell ref="F24:F26"/>
    <mergeCell ref="O19:O20"/>
    <mergeCell ref="P19:P20"/>
    <mergeCell ref="Q19:Q20"/>
    <mergeCell ref="R19:R20"/>
    <mergeCell ref="F21:F22"/>
    <mergeCell ref="G21:G22"/>
    <mergeCell ref="J21:J22"/>
    <mergeCell ref="K21:K22"/>
    <mergeCell ref="L21:L22"/>
    <mergeCell ref="M21:M22"/>
    <mergeCell ref="G24:G26"/>
    <mergeCell ref="B9:B22"/>
    <mergeCell ref="C9:C22"/>
    <mergeCell ref="D9:D13"/>
    <mergeCell ref="E9:E13"/>
    <mergeCell ref="G11:G12"/>
    <mergeCell ref="D17:D22"/>
    <mergeCell ref="Q17:Q18"/>
    <mergeCell ref="R17:R18"/>
    <mergeCell ref="F19:F20"/>
    <mergeCell ref="G19:G20"/>
    <mergeCell ref="J19:J20"/>
    <mergeCell ref="K19:K20"/>
    <mergeCell ref="L19:L20"/>
    <mergeCell ref="M19:M20"/>
    <mergeCell ref="N19:N20"/>
    <mergeCell ref="J17:J18"/>
    <mergeCell ref="K17:K18"/>
    <mergeCell ref="L17:L18"/>
    <mergeCell ref="M17:M18"/>
    <mergeCell ref="N17:N18"/>
    <mergeCell ref="O17:O18"/>
    <mergeCell ref="F17:F18"/>
    <mergeCell ref="G17:G18"/>
    <mergeCell ref="F6:F8"/>
    <mergeCell ref="G6:G8"/>
    <mergeCell ref="B1:E3"/>
    <mergeCell ref="F1:P3"/>
    <mergeCell ref="Q1:R1"/>
    <mergeCell ref="Q2:R2"/>
    <mergeCell ref="Q3:R3"/>
    <mergeCell ref="I4:R4"/>
    <mergeCell ref="R7:R8"/>
    <mergeCell ref="H6:H8"/>
    <mergeCell ref="I6:I8"/>
    <mergeCell ref="J6:N6"/>
    <mergeCell ref="O6:R6"/>
    <mergeCell ref="J7:K7"/>
    <mergeCell ref="L7:M7"/>
    <mergeCell ref="N7:N8"/>
    <mergeCell ref="O7:O8"/>
    <mergeCell ref="P7:P8"/>
    <mergeCell ref="Q7:Q8"/>
    <mergeCell ref="B6:B8"/>
    <mergeCell ref="C6:C8"/>
    <mergeCell ref="D6:D8"/>
    <mergeCell ref="E6:E8"/>
  </mergeCells>
  <printOptions horizontalCentered="1"/>
  <pageMargins left="0.39370078740157483" right="0.39370078740157483" top="0.39370078740157483" bottom="0.39370078740157483" header="0.31496062992125984" footer="0.31496062992125984"/>
  <pageSetup paperSize="5" scale="4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C51FC-0C75-447B-9870-99F2730F75AD}">
  <sheetPr>
    <tabColor theme="9" tint="0.39997558519241921"/>
  </sheetPr>
  <dimension ref="B1:V88"/>
  <sheetViews>
    <sheetView tabSelected="1" zoomScale="62" zoomScaleNormal="62" workbookViewId="0">
      <pane ySplit="8" topLeftCell="A79" activePane="bottomLeft" state="frozen"/>
      <selection pane="bottomLeft" activeCell="F1" sqref="F1:S3"/>
    </sheetView>
  </sheetViews>
  <sheetFormatPr baseColWidth="10" defaultColWidth="11.5703125" defaultRowHeight="15.75" x14ac:dyDescent="0.25"/>
  <cols>
    <col min="1" max="1" width="2" style="1" customWidth="1"/>
    <col min="2" max="2" width="18.28515625" style="1" hidden="1" customWidth="1"/>
    <col min="3" max="4" width="20" style="1" hidden="1" customWidth="1"/>
    <col min="5" max="5" width="34.7109375" style="1" customWidth="1"/>
    <col min="6" max="7" width="24.140625" style="1" customWidth="1"/>
    <col min="8" max="8" width="19.7109375" style="1" customWidth="1"/>
    <col min="9" max="9" width="34" style="114" customWidth="1"/>
    <col min="10" max="10" width="36.42578125" style="1" customWidth="1"/>
    <col min="11" max="11" width="27.140625" style="1" bestFit="1" customWidth="1"/>
    <col min="12" max="12" width="29.85546875" style="1" bestFit="1" customWidth="1"/>
    <col min="13" max="14" width="23.28515625" style="1" customWidth="1"/>
    <col min="15" max="15" width="29.5703125" style="1" customWidth="1"/>
    <col min="16" max="16" width="28.7109375" style="1" customWidth="1"/>
    <col min="17" max="17" width="11.5703125" style="1"/>
    <col min="18" max="18" width="26.5703125" style="1" bestFit="1" customWidth="1"/>
    <col min="19" max="19" width="13.5703125" style="1" customWidth="1"/>
    <col min="20" max="20" width="79.7109375" style="1" customWidth="1"/>
    <col min="21" max="21" width="25.28515625" style="1" customWidth="1"/>
    <col min="22" max="22" width="16.7109375" style="1" customWidth="1"/>
    <col min="23" max="16384" width="11.5703125" style="1"/>
  </cols>
  <sheetData>
    <row r="1" spans="2:21" ht="25.5" customHeight="1" x14ac:dyDescent="0.25">
      <c r="B1" s="153"/>
      <c r="C1" s="154"/>
      <c r="D1" s="154"/>
      <c r="E1" s="154"/>
      <c r="F1" s="191" t="s">
        <v>340</v>
      </c>
      <c r="G1" s="157"/>
      <c r="H1" s="157"/>
      <c r="I1" s="157"/>
      <c r="J1" s="157"/>
      <c r="K1" s="157"/>
      <c r="L1" s="157"/>
      <c r="M1" s="157"/>
      <c r="N1" s="157"/>
      <c r="O1" s="157"/>
      <c r="P1" s="157"/>
      <c r="Q1" s="157"/>
      <c r="R1" s="157"/>
      <c r="S1" s="158"/>
    </row>
    <row r="2" spans="2:21" ht="25.5" customHeight="1" x14ac:dyDescent="0.25">
      <c r="B2" s="153"/>
      <c r="C2" s="154"/>
      <c r="D2" s="154"/>
      <c r="E2" s="154"/>
      <c r="F2" s="192"/>
      <c r="G2" s="192"/>
      <c r="H2" s="192"/>
      <c r="I2" s="192"/>
      <c r="J2" s="192"/>
      <c r="K2" s="192"/>
      <c r="L2" s="192"/>
      <c r="M2" s="192"/>
      <c r="N2" s="192"/>
      <c r="O2" s="192"/>
      <c r="P2" s="192"/>
      <c r="Q2" s="192"/>
      <c r="R2" s="192"/>
      <c r="S2" s="160"/>
    </row>
    <row r="3" spans="2:21" ht="25.5" customHeight="1" x14ac:dyDescent="0.25">
      <c r="B3" s="155"/>
      <c r="C3" s="156"/>
      <c r="D3" s="156"/>
      <c r="E3" s="156"/>
      <c r="F3" s="161"/>
      <c r="G3" s="161"/>
      <c r="H3" s="161"/>
      <c r="I3" s="161"/>
      <c r="J3" s="161"/>
      <c r="K3" s="161"/>
      <c r="L3" s="161"/>
      <c r="M3" s="161"/>
      <c r="N3" s="161"/>
      <c r="O3" s="161"/>
      <c r="P3" s="161"/>
      <c r="Q3" s="161"/>
      <c r="R3" s="161"/>
      <c r="S3" s="162"/>
    </row>
    <row r="4" spans="2:21" ht="31.9" customHeight="1" x14ac:dyDescent="0.25">
      <c r="J4" s="166" t="s">
        <v>4</v>
      </c>
      <c r="K4" s="166"/>
      <c r="L4" s="166"/>
      <c r="M4" s="166"/>
      <c r="N4" s="166"/>
      <c r="O4" s="166"/>
      <c r="P4" s="166"/>
      <c r="Q4" s="166"/>
      <c r="R4" s="166"/>
      <c r="S4" s="166"/>
    </row>
    <row r="6" spans="2:21" ht="42.75" customHeight="1" x14ac:dyDescent="0.25">
      <c r="B6" s="152" t="s">
        <v>5</v>
      </c>
      <c r="C6" s="152" t="s">
        <v>6</v>
      </c>
      <c r="D6" s="152" t="s">
        <v>7</v>
      </c>
      <c r="E6" s="152" t="s">
        <v>8</v>
      </c>
      <c r="F6" s="152" t="s">
        <v>9</v>
      </c>
      <c r="G6" s="152" t="s">
        <v>10</v>
      </c>
      <c r="H6" s="167" t="s">
        <v>11</v>
      </c>
      <c r="I6" s="200" t="s">
        <v>311</v>
      </c>
      <c r="J6" s="152" t="s">
        <v>12</v>
      </c>
      <c r="K6" s="168" t="s">
        <v>13</v>
      </c>
      <c r="L6" s="168"/>
      <c r="M6" s="168"/>
      <c r="N6" s="168"/>
      <c r="O6" s="168"/>
      <c r="P6" s="167" t="s">
        <v>14</v>
      </c>
      <c r="Q6" s="167"/>
      <c r="R6" s="167"/>
      <c r="S6" s="167"/>
    </row>
    <row r="7" spans="2:21" ht="42.75" customHeight="1" x14ac:dyDescent="0.25">
      <c r="B7" s="152"/>
      <c r="C7" s="152"/>
      <c r="D7" s="152"/>
      <c r="E7" s="152"/>
      <c r="F7" s="152"/>
      <c r="G7" s="152"/>
      <c r="H7" s="167"/>
      <c r="I7" s="201"/>
      <c r="J7" s="152"/>
      <c r="K7" s="152" t="s">
        <v>15</v>
      </c>
      <c r="L7" s="152"/>
      <c r="M7" s="152" t="s">
        <v>16</v>
      </c>
      <c r="N7" s="152"/>
      <c r="O7" s="152" t="s">
        <v>17</v>
      </c>
      <c r="P7" s="167" t="s">
        <v>18</v>
      </c>
      <c r="Q7" s="167" t="s">
        <v>19</v>
      </c>
      <c r="R7" s="167" t="s">
        <v>20</v>
      </c>
      <c r="S7" s="167" t="s">
        <v>21</v>
      </c>
      <c r="T7" s="163" t="s">
        <v>310</v>
      </c>
    </row>
    <row r="8" spans="2:21" ht="31.5" x14ac:dyDescent="0.25">
      <c r="B8" s="152"/>
      <c r="C8" s="152"/>
      <c r="D8" s="152"/>
      <c r="E8" s="152"/>
      <c r="F8" s="152"/>
      <c r="G8" s="152"/>
      <c r="H8" s="167"/>
      <c r="I8" s="202"/>
      <c r="J8" s="152"/>
      <c r="K8" s="2" t="s">
        <v>22</v>
      </c>
      <c r="L8" s="2" t="s">
        <v>23</v>
      </c>
      <c r="M8" s="2" t="s">
        <v>24</v>
      </c>
      <c r="N8" s="2" t="s">
        <v>25</v>
      </c>
      <c r="O8" s="152"/>
      <c r="P8" s="167"/>
      <c r="Q8" s="167"/>
      <c r="R8" s="167"/>
      <c r="S8" s="167"/>
      <c r="T8" s="163"/>
    </row>
    <row r="9" spans="2:21" ht="106.5" customHeight="1" x14ac:dyDescent="0.25">
      <c r="B9" s="173" t="s">
        <v>26</v>
      </c>
      <c r="C9" s="173" t="s">
        <v>27</v>
      </c>
      <c r="D9" s="175" t="s">
        <v>28</v>
      </c>
      <c r="E9" s="173" t="s">
        <v>29</v>
      </c>
      <c r="F9" s="3" t="s">
        <v>30</v>
      </c>
      <c r="G9" s="4">
        <v>1000</v>
      </c>
      <c r="H9" s="119">
        <v>1542</v>
      </c>
      <c r="I9" s="3" t="s">
        <v>312</v>
      </c>
      <c r="J9" s="6" t="s">
        <v>31</v>
      </c>
      <c r="K9" s="7">
        <v>60494303530</v>
      </c>
      <c r="L9" s="7"/>
      <c r="M9" s="7">
        <v>0</v>
      </c>
      <c r="N9" s="7">
        <v>0</v>
      </c>
      <c r="O9" s="8">
        <f>+K9+L9+M9-N9</f>
        <v>60494303530</v>
      </c>
      <c r="P9" s="7">
        <f>+O9</f>
        <v>60494303530</v>
      </c>
      <c r="Q9" s="9">
        <f>+P9/O9</f>
        <v>1</v>
      </c>
      <c r="R9" s="7">
        <v>60494303530</v>
      </c>
      <c r="S9" s="9">
        <f>+R9/O9</f>
        <v>1</v>
      </c>
      <c r="T9" s="121" t="s">
        <v>328</v>
      </c>
    </row>
    <row r="10" spans="2:21" ht="216" customHeight="1" x14ac:dyDescent="0.25">
      <c r="B10" s="178"/>
      <c r="C10" s="178"/>
      <c r="D10" s="177"/>
      <c r="E10" s="178"/>
      <c r="F10" s="3" t="s">
        <v>32</v>
      </c>
      <c r="G10" s="10">
        <v>200</v>
      </c>
      <c r="H10" s="5">
        <v>200</v>
      </c>
      <c r="I10" s="3" t="s">
        <v>313</v>
      </c>
      <c r="J10" s="11" t="s">
        <v>33</v>
      </c>
      <c r="K10" s="7">
        <v>4800000000</v>
      </c>
      <c r="L10" s="7"/>
      <c r="M10" s="7">
        <v>0</v>
      </c>
      <c r="N10" s="7"/>
      <c r="O10" s="8">
        <f t="shared" ref="O10:O15" si="0">+K10+L10+M10-N10</f>
        <v>4800000000</v>
      </c>
      <c r="P10" s="7">
        <v>4800000000</v>
      </c>
      <c r="Q10" s="9">
        <f>+P10/O10</f>
        <v>1</v>
      </c>
      <c r="R10" s="7">
        <v>4032000000</v>
      </c>
      <c r="S10" s="9">
        <f t="shared" ref="S10:S15" si="1">+R10/O10</f>
        <v>0.84</v>
      </c>
      <c r="T10" s="121" t="s">
        <v>321</v>
      </c>
    </row>
    <row r="11" spans="2:21" ht="116.25" customHeight="1" x14ac:dyDescent="0.25">
      <c r="B11" s="178"/>
      <c r="C11" s="178"/>
      <c r="D11" s="177"/>
      <c r="E11" s="178"/>
      <c r="F11" s="3" t="s">
        <v>34</v>
      </c>
      <c r="G11" s="179" t="s">
        <v>35</v>
      </c>
      <c r="H11" s="5"/>
      <c r="I11" s="110" t="s">
        <v>322</v>
      </c>
      <c r="J11" s="11" t="s">
        <v>36</v>
      </c>
      <c r="K11" s="7">
        <v>6883195760</v>
      </c>
      <c r="L11" s="7"/>
      <c r="M11" s="7"/>
      <c r="N11" s="7">
        <v>0</v>
      </c>
      <c r="O11" s="12">
        <f>+K11+L11+M11-N11</f>
        <v>6883195760</v>
      </c>
      <c r="P11" s="7">
        <v>6883195760</v>
      </c>
      <c r="Q11" s="9">
        <f t="shared" ref="Q11:Q15" si="2">+P11/O11</f>
        <v>1</v>
      </c>
      <c r="R11" s="7">
        <v>6883195760</v>
      </c>
      <c r="S11" s="9">
        <f t="shared" si="1"/>
        <v>1</v>
      </c>
      <c r="T11" s="5"/>
    </row>
    <row r="12" spans="2:21" ht="70.5" customHeight="1" x14ac:dyDescent="0.25">
      <c r="B12" s="178"/>
      <c r="C12" s="178"/>
      <c r="D12" s="177"/>
      <c r="E12" s="178"/>
      <c r="F12" s="3" t="s">
        <v>37</v>
      </c>
      <c r="G12" s="180"/>
      <c r="H12" s="5"/>
      <c r="I12" s="110" t="s">
        <v>322</v>
      </c>
      <c r="J12" s="11" t="s">
        <v>38</v>
      </c>
      <c r="K12" s="7">
        <v>26214015633</v>
      </c>
      <c r="L12" s="7">
        <v>14728407962</v>
      </c>
      <c r="M12" s="7">
        <v>0</v>
      </c>
      <c r="N12" s="7">
        <v>0</v>
      </c>
      <c r="O12" s="8">
        <f t="shared" si="0"/>
        <v>40942423595</v>
      </c>
      <c r="P12" s="7">
        <v>40942423595</v>
      </c>
      <c r="Q12" s="9"/>
      <c r="R12" s="7">
        <v>40942423595</v>
      </c>
      <c r="S12" s="9">
        <f t="shared" si="1"/>
        <v>1</v>
      </c>
      <c r="T12" s="5"/>
    </row>
    <row r="13" spans="2:21" ht="70.5" customHeight="1" x14ac:dyDescent="0.25">
      <c r="B13" s="178"/>
      <c r="C13" s="178"/>
      <c r="D13" s="176"/>
      <c r="E13" s="174"/>
      <c r="F13" s="120" t="s">
        <v>39</v>
      </c>
      <c r="G13" s="13" t="s">
        <v>40</v>
      </c>
      <c r="H13" s="5"/>
      <c r="I13" s="110" t="s">
        <v>322</v>
      </c>
      <c r="J13" s="11" t="s">
        <v>41</v>
      </c>
      <c r="K13" s="7"/>
      <c r="L13" s="7"/>
      <c r="M13" s="7">
        <v>0</v>
      </c>
      <c r="N13" s="7">
        <v>0</v>
      </c>
      <c r="O13" s="8">
        <f t="shared" si="0"/>
        <v>0</v>
      </c>
      <c r="P13" s="7">
        <v>0</v>
      </c>
      <c r="Q13" s="9">
        <v>0</v>
      </c>
      <c r="R13" s="7">
        <v>0</v>
      </c>
      <c r="S13" s="9">
        <v>0</v>
      </c>
      <c r="T13" s="121" t="s">
        <v>323</v>
      </c>
    </row>
    <row r="14" spans="2:21" ht="18.75" customHeight="1" x14ac:dyDescent="0.25">
      <c r="B14" s="178"/>
      <c r="C14" s="178"/>
      <c r="D14" s="5"/>
      <c r="E14" s="2" t="s">
        <v>42</v>
      </c>
      <c r="F14" s="2"/>
      <c r="G14" s="2"/>
      <c r="H14" s="2"/>
      <c r="I14" s="113"/>
      <c r="J14" s="2"/>
      <c r="K14" s="14">
        <f>SUM(K9:K13)</f>
        <v>98391514923</v>
      </c>
      <c r="L14" s="14">
        <f>SUM(L9:L13)</f>
        <v>14728407962</v>
      </c>
      <c r="M14" s="14">
        <f t="shared" ref="M14:N14" si="3">SUM(M9:M13)</f>
        <v>0</v>
      </c>
      <c r="N14" s="14">
        <f t="shared" si="3"/>
        <v>0</v>
      </c>
      <c r="O14" s="14">
        <f>SUM(O9:O13)</f>
        <v>113119922885</v>
      </c>
      <c r="P14" s="14">
        <f>SUM(P9:P13)</f>
        <v>113119922885</v>
      </c>
      <c r="Q14" s="2"/>
      <c r="R14" s="14">
        <f>SUM(R9:R13)</f>
        <v>112351922885</v>
      </c>
      <c r="S14" s="2"/>
      <c r="T14" s="125"/>
      <c r="U14" s="126"/>
    </row>
    <row r="15" spans="2:21" ht="94.5" customHeight="1" x14ac:dyDescent="0.25">
      <c r="B15" s="178"/>
      <c r="C15" s="178"/>
      <c r="D15" s="5" t="s">
        <v>43</v>
      </c>
      <c r="E15" s="3" t="s">
        <v>44</v>
      </c>
      <c r="F15" s="3" t="s">
        <v>45</v>
      </c>
      <c r="G15" s="13">
        <v>60</v>
      </c>
      <c r="H15" s="5"/>
      <c r="I15" s="110" t="s">
        <v>322</v>
      </c>
      <c r="J15" s="3" t="s">
        <v>46</v>
      </c>
      <c r="K15" s="7">
        <v>60000000000</v>
      </c>
      <c r="L15" s="7">
        <v>0</v>
      </c>
      <c r="M15" s="7">
        <v>0</v>
      </c>
      <c r="N15" s="7">
        <v>0</v>
      </c>
      <c r="O15" s="8">
        <f t="shared" si="0"/>
        <v>60000000000</v>
      </c>
      <c r="P15" s="7">
        <v>59923900981</v>
      </c>
      <c r="Q15" s="9">
        <f t="shared" si="2"/>
        <v>0.9987316830166667</v>
      </c>
      <c r="R15" s="7">
        <v>57812006363</v>
      </c>
      <c r="S15" s="9">
        <f t="shared" si="1"/>
        <v>0.96353343938333336</v>
      </c>
      <c r="T15" s="121" t="s">
        <v>319</v>
      </c>
    </row>
    <row r="16" spans="2:21" ht="17.25" customHeight="1" x14ac:dyDescent="0.25">
      <c r="B16" s="178"/>
      <c r="C16" s="178"/>
      <c r="D16" s="5"/>
      <c r="E16" s="2" t="s">
        <v>42</v>
      </c>
      <c r="F16" s="2"/>
      <c r="G16" s="2"/>
      <c r="H16" s="2"/>
      <c r="I16" s="113"/>
      <c r="J16" s="2"/>
      <c r="K16" s="14">
        <f>+K15</f>
        <v>60000000000</v>
      </c>
      <c r="L16" s="14">
        <f t="shared" ref="L16:P16" si="4">+L15</f>
        <v>0</v>
      </c>
      <c r="M16" s="14">
        <f t="shared" si="4"/>
        <v>0</v>
      </c>
      <c r="N16" s="14">
        <f t="shared" si="4"/>
        <v>0</v>
      </c>
      <c r="O16" s="14">
        <f t="shared" si="4"/>
        <v>60000000000</v>
      </c>
      <c r="P16" s="14">
        <f t="shared" si="4"/>
        <v>59923900981</v>
      </c>
      <c r="Q16" s="2"/>
      <c r="R16" s="14">
        <f>+R15</f>
        <v>57812006363</v>
      </c>
      <c r="S16" s="2"/>
      <c r="T16" s="5"/>
    </row>
    <row r="17" spans="2:21" ht="39" customHeight="1" x14ac:dyDescent="0.25">
      <c r="B17" s="178"/>
      <c r="C17" s="178"/>
      <c r="D17" s="175" t="s">
        <v>47</v>
      </c>
      <c r="E17" s="173" t="s">
        <v>48</v>
      </c>
      <c r="F17" s="173" t="s">
        <v>49</v>
      </c>
      <c r="G17" s="175">
        <v>10831</v>
      </c>
      <c r="H17" s="175"/>
      <c r="I17" s="203" t="s">
        <v>322</v>
      </c>
      <c r="J17" s="5" t="s">
        <v>50</v>
      </c>
      <c r="K17" s="169">
        <v>1500000000</v>
      </c>
      <c r="L17" s="169">
        <v>0</v>
      </c>
      <c r="M17" s="169">
        <v>0</v>
      </c>
      <c r="N17" s="169">
        <v>0</v>
      </c>
      <c r="O17" s="169">
        <f>+K17+L17+M17-N17</f>
        <v>1500000000</v>
      </c>
      <c r="P17" s="169">
        <v>1500000000</v>
      </c>
      <c r="Q17" s="171">
        <f>+P17/O17</f>
        <v>1</v>
      </c>
      <c r="R17" s="169">
        <v>150000000</v>
      </c>
      <c r="S17" s="171">
        <f>+R17/O17</f>
        <v>0.1</v>
      </c>
      <c r="T17" s="193" t="s">
        <v>319</v>
      </c>
    </row>
    <row r="18" spans="2:21" ht="32.25" customHeight="1" x14ac:dyDescent="0.25">
      <c r="B18" s="178"/>
      <c r="C18" s="178"/>
      <c r="D18" s="177"/>
      <c r="E18" s="178"/>
      <c r="F18" s="178"/>
      <c r="G18" s="176"/>
      <c r="H18" s="176"/>
      <c r="I18" s="204"/>
      <c r="J18" s="5" t="s">
        <v>51</v>
      </c>
      <c r="K18" s="170"/>
      <c r="L18" s="170"/>
      <c r="M18" s="170"/>
      <c r="N18" s="170"/>
      <c r="O18" s="170"/>
      <c r="P18" s="170"/>
      <c r="Q18" s="172"/>
      <c r="R18" s="170"/>
      <c r="S18" s="172"/>
      <c r="T18" s="194"/>
    </row>
    <row r="19" spans="2:21" ht="37.5" customHeight="1" x14ac:dyDescent="0.25">
      <c r="B19" s="178"/>
      <c r="C19" s="178"/>
      <c r="D19" s="177"/>
      <c r="E19" s="178"/>
      <c r="F19" s="173" t="s">
        <v>52</v>
      </c>
      <c r="G19" s="175">
        <v>6</v>
      </c>
      <c r="H19" s="175"/>
      <c r="I19" s="203" t="s">
        <v>322</v>
      </c>
      <c r="J19" s="3" t="s">
        <v>53</v>
      </c>
      <c r="K19" s="169">
        <v>3500000000</v>
      </c>
      <c r="L19" s="169">
        <v>0</v>
      </c>
      <c r="M19" s="169">
        <v>0</v>
      </c>
      <c r="N19" s="169">
        <v>0</v>
      </c>
      <c r="O19" s="169">
        <f t="shared" ref="O19" si="5">+K19+L19+M19-N19</f>
        <v>3500000000</v>
      </c>
      <c r="P19" s="169">
        <v>3500000000</v>
      </c>
      <c r="Q19" s="171">
        <f t="shared" ref="Q19" si="6">+P19/O19</f>
        <v>1</v>
      </c>
      <c r="R19" s="169">
        <v>3500000000</v>
      </c>
      <c r="S19" s="171">
        <f t="shared" ref="S19" si="7">+R19/O19</f>
        <v>1</v>
      </c>
      <c r="T19" s="5"/>
    </row>
    <row r="20" spans="2:21" ht="41.25" customHeight="1" x14ac:dyDescent="0.25">
      <c r="B20" s="178"/>
      <c r="C20" s="178"/>
      <c r="D20" s="177"/>
      <c r="E20" s="178"/>
      <c r="F20" s="174"/>
      <c r="G20" s="176"/>
      <c r="H20" s="176"/>
      <c r="I20" s="204"/>
      <c r="J20" s="3" t="s">
        <v>54</v>
      </c>
      <c r="K20" s="170"/>
      <c r="L20" s="170"/>
      <c r="M20" s="170"/>
      <c r="N20" s="170"/>
      <c r="O20" s="170"/>
      <c r="P20" s="170"/>
      <c r="Q20" s="172"/>
      <c r="R20" s="170"/>
      <c r="S20" s="172"/>
      <c r="T20" s="5"/>
    </row>
    <row r="21" spans="2:21" ht="38.25" customHeight="1" x14ac:dyDescent="0.25">
      <c r="B21" s="178"/>
      <c r="C21" s="178"/>
      <c r="D21" s="177"/>
      <c r="E21" s="178"/>
      <c r="F21" s="173" t="s">
        <v>55</v>
      </c>
      <c r="G21" s="175">
        <v>718</v>
      </c>
      <c r="H21" s="175"/>
      <c r="I21" s="203" t="s">
        <v>322</v>
      </c>
      <c r="J21" s="5" t="s">
        <v>56</v>
      </c>
      <c r="K21" s="169">
        <v>65000000000</v>
      </c>
      <c r="L21" s="169">
        <v>0</v>
      </c>
      <c r="M21" s="169">
        <v>0</v>
      </c>
      <c r="N21" s="169">
        <v>0</v>
      </c>
      <c r="O21" s="169">
        <f>+K21+L21+M21-N21</f>
        <v>65000000000</v>
      </c>
      <c r="P21" s="169">
        <v>65000000000</v>
      </c>
      <c r="Q21" s="171">
        <f t="shared" ref="Q21" si="8">+P21/O21</f>
        <v>1</v>
      </c>
      <c r="R21" s="169">
        <v>51222116543</v>
      </c>
      <c r="S21" s="171">
        <f t="shared" ref="S21" si="9">+R21/O21</f>
        <v>0.78803256219999995</v>
      </c>
      <c r="T21" s="193" t="s">
        <v>319</v>
      </c>
    </row>
    <row r="22" spans="2:21" ht="51" customHeight="1" x14ac:dyDescent="0.25">
      <c r="B22" s="174"/>
      <c r="C22" s="174"/>
      <c r="D22" s="176"/>
      <c r="E22" s="174"/>
      <c r="F22" s="174"/>
      <c r="G22" s="176"/>
      <c r="H22" s="176"/>
      <c r="I22" s="204"/>
      <c r="J22" s="5" t="s">
        <v>57</v>
      </c>
      <c r="K22" s="170"/>
      <c r="L22" s="170"/>
      <c r="M22" s="170"/>
      <c r="N22" s="170"/>
      <c r="O22" s="170"/>
      <c r="P22" s="170"/>
      <c r="Q22" s="172"/>
      <c r="R22" s="170"/>
      <c r="S22" s="172"/>
      <c r="T22" s="194"/>
    </row>
    <row r="23" spans="2:21" ht="21" customHeight="1" x14ac:dyDescent="0.25">
      <c r="B23" s="17"/>
      <c r="C23" s="5"/>
      <c r="D23" s="5"/>
      <c r="E23" s="2" t="s">
        <v>42</v>
      </c>
      <c r="F23" s="2"/>
      <c r="G23" s="2"/>
      <c r="H23" s="2"/>
      <c r="I23" s="113"/>
      <c r="J23" s="2"/>
      <c r="K23" s="14">
        <f>SUM(K17:K22)</f>
        <v>70000000000</v>
      </c>
      <c r="L23" s="14">
        <f t="shared" ref="L23:O23" si="10">SUM(L17:L22)</f>
        <v>0</v>
      </c>
      <c r="M23" s="14">
        <f t="shared" si="10"/>
        <v>0</v>
      </c>
      <c r="N23" s="14">
        <f t="shared" si="10"/>
        <v>0</v>
      </c>
      <c r="O23" s="14">
        <f t="shared" si="10"/>
        <v>70000000000</v>
      </c>
      <c r="P23" s="14">
        <f>SUM(P17:P22)</f>
        <v>70000000000</v>
      </c>
      <c r="Q23" s="2"/>
      <c r="R23" s="14">
        <f>SUM(R17:R22)</f>
        <v>54872116543</v>
      </c>
      <c r="S23" s="2"/>
      <c r="T23" s="5"/>
    </row>
    <row r="24" spans="2:21" ht="70.5" customHeight="1" x14ac:dyDescent="0.25">
      <c r="B24" s="173" t="s">
        <v>58</v>
      </c>
      <c r="C24" s="173" t="s">
        <v>59</v>
      </c>
      <c r="D24" s="175" t="s">
        <v>60</v>
      </c>
      <c r="E24" s="173" t="s">
        <v>61</v>
      </c>
      <c r="F24" s="173" t="s">
        <v>62</v>
      </c>
      <c r="G24" s="175" t="s">
        <v>314</v>
      </c>
      <c r="H24" s="175" t="s">
        <v>315</v>
      </c>
      <c r="I24" s="175" t="s">
        <v>315</v>
      </c>
      <c r="J24" s="3" t="s">
        <v>63</v>
      </c>
      <c r="K24" s="7">
        <v>30000000</v>
      </c>
      <c r="L24" s="7">
        <v>0</v>
      </c>
      <c r="M24" s="7">
        <v>0</v>
      </c>
      <c r="N24" s="7">
        <v>0</v>
      </c>
      <c r="O24" s="8">
        <f>+K24+L24+M24-N24</f>
        <v>30000000</v>
      </c>
      <c r="P24" s="7">
        <v>30000000</v>
      </c>
      <c r="Q24" s="9">
        <f>+P24/O24</f>
        <v>1</v>
      </c>
      <c r="R24" s="7">
        <v>30000000</v>
      </c>
      <c r="S24" s="9">
        <f>+R24/O24</f>
        <v>1</v>
      </c>
      <c r="T24" s="127" t="s">
        <v>324</v>
      </c>
    </row>
    <row r="25" spans="2:21" ht="70.5" customHeight="1" x14ac:dyDescent="0.25">
      <c r="B25" s="178"/>
      <c r="C25" s="178"/>
      <c r="D25" s="177"/>
      <c r="E25" s="178"/>
      <c r="F25" s="178"/>
      <c r="G25" s="177"/>
      <c r="H25" s="177"/>
      <c r="I25" s="177"/>
      <c r="J25" s="3" t="s">
        <v>64</v>
      </c>
      <c r="K25" s="7">
        <v>1970000000</v>
      </c>
      <c r="L25" s="7">
        <v>0</v>
      </c>
      <c r="M25" s="7">
        <v>0</v>
      </c>
      <c r="N25" s="7">
        <v>0</v>
      </c>
      <c r="O25" s="8">
        <f>+K25+L25+M25-N25</f>
        <v>1970000000</v>
      </c>
      <c r="P25" s="8">
        <v>1970000000</v>
      </c>
      <c r="Q25" s="9">
        <f>+P25/O25</f>
        <v>1</v>
      </c>
      <c r="R25" s="7">
        <v>1448679646</v>
      </c>
      <c r="S25" s="9">
        <f>+R25/O25</f>
        <v>0.73537037868020305</v>
      </c>
      <c r="T25" s="121" t="s">
        <v>325</v>
      </c>
    </row>
    <row r="26" spans="2:21" ht="70.5" customHeight="1" x14ac:dyDescent="0.25">
      <c r="B26" s="174"/>
      <c r="C26" s="174"/>
      <c r="D26" s="176"/>
      <c r="E26" s="174"/>
      <c r="F26" s="174"/>
      <c r="G26" s="176"/>
      <c r="H26" s="176"/>
      <c r="I26" s="176"/>
      <c r="J26" s="3" t="s">
        <v>65</v>
      </c>
      <c r="K26" s="7">
        <v>600000000</v>
      </c>
      <c r="L26" s="7">
        <v>0</v>
      </c>
      <c r="M26" s="7">
        <v>0</v>
      </c>
      <c r="N26" s="7">
        <v>0</v>
      </c>
      <c r="O26" s="8">
        <f t="shared" ref="O26" si="11">+K26+L26+M26-N26</f>
        <v>600000000</v>
      </c>
      <c r="P26" s="8">
        <v>600000000</v>
      </c>
      <c r="Q26" s="9">
        <f>+P26/O26</f>
        <v>1</v>
      </c>
      <c r="R26" s="7">
        <v>600000000</v>
      </c>
      <c r="S26" s="9">
        <f>+R26/O26</f>
        <v>1</v>
      </c>
      <c r="T26" s="127" t="s">
        <v>324</v>
      </c>
    </row>
    <row r="27" spans="2:21" ht="24" customHeight="1" x14ac:dyDescent="0.25">
      <c r="B27" s="17"/>
      <c r="C27" s="5"/>
      <c r="D27" s="5"/>
      <c r="E27" s="2" t="s">
        <v>42</v>
      </c>
      <c r="F27" s="2"/>
      <c r="G27" s="2"/>
      <c r="H27" s="2"/>
      <c r="I27" s="113"/>
      <c r="J27" s="2"/>
      <c r="K27" s="14">
        <f>SUM(K24:K26)</f>
        <v>2600000000</v>
      </c>
      <c r="L27" s="14">
        <f t="shared" ref="L27:P27" si="12">SUM(L24:L26)</f>
        <v>0</v>
      </c>
      <c r="M27" s="14">
        <f t="shared" si="12"/>
        <v>0</v>
      </c>
      <c r="N27" s="14">
        <f t="shared" si="12"/>
        <v>0</v>
      </c>
      <c r="O27" s="14">
        <f t="shared" si="12"/>
        <v>2600000000</v>
      </c>
      <c r="P27" s="14">
        <f t="shared" si="12"/>
        <v>2600000000</v>
      </c>
      <c r="Q27" s="2"/>
      <c r="R27" s="14">
        <f>SUM(R24:R26)</f>
        <v>2078679646</v>
      </c>
      <c r="S27" s="2"/>
      <c r="T27" s="7"/>
    </row>
    <row r="28" spans="2:21" ht="70.5" customHeight="1" x14ac:dyDescent="0.25">
      <c r="B28" s="173" t="s">
        <v>66</v>
      </c>
      <c r="C28" s="173" t="s">
        <v>67</v>
      </c>
      <c r="D28" s="175" t="s">
        <v>68</v>
      </c>
      <c r="E28" s="173" t="s">
        <v>69</v>
      </c>
      <c r="F28" s="3" t="s">
        <v>70</v>
      </c>
      <c r="G28" s="5">
        <v>280</v>
      </c>
      <c r="H28" s="5"/>
      <c r="I28" s="110" t="s">
        <v>322</v>
      </c>
      <c r="J28" s="3" t="s">
        <v>71</v>
      </c>
      <c r="K28" s="7">
        <v>0</v>
      </c>
      <c r="L28" s="7">
        <v>0</v>
      </c>
      <c r="M28" s="7">
        <v>0</v>
      </c>
      <c r="N28" s="7"/>
      <c r="O28" s="8">
        <f>+K28+L28+M28-N28</f>
        <v>0</v>
      </c>
      <c r="P28" s="19">
        <v>0</v>
      </c>
      <c r="Q28" s="20">
        <v>0</v>
      </c>
      <c r="R28" s="19">
        <v>0</v>
      </c>
      <c r="S28" s="9">
        <v>0</v>
      </c>
      <c r="T28" s="121" t="s">
        <v>329</v>
      </c>
      <c r="U28" s="21"/>
    </row>
    <row r="29" spans="2:21" ht="70.5" customHeight="1" x14ac:dyDescent="0.25">
      <c r="B29" s="178"/>
      <c r="C29" s="178"/>
      <c r="D29" s="177"/>
      <c r="E29" s="178"/>
      <c r="F29" s="3" t="s">
        <v>72</v>
      </c>
      <c r="G29" s="5">
        <v>37</v>
      </c>
      <c r="H29" s="5"/>
      <c r="I29" s="110" t="s">
        <v>322</v>
      </c>
      <c r="J29" s="3" t="s">
        <v>73</v>
      </c>
      <c r="K29" s="7">
        <v>16745239642</v>
      </c>
      <c r="L29" s="7">
        <v>0</v>
      </c>
      <c r="M29" s="7">
        <v>0</v>
      </c>
      <c r="N29" s="7"/>
      <c r="O29" s="8">
        <f t="shared" ref="O29:O32" si="13">+K29+L29+M29-N29</f>
        <v>16745239642</v>
      </c>
      <c r="P29" s="12">
        <v>15269061829.17</v>
      </c>
      <c r="Q29" s="116" t="s">
        <v>316</v>
      </c>
      <c r="R29" s="12">
        <v>14545497407.25</v>
      </c>
      <c r="S29" s="9">
        <f t="shared" ref="S29:S30" si="14">+R29/O29</f>
        <v>0.86863477132732936</v>
      </c>
      <c r="T29" s="121" t="s">
        <v>319</v>
      </c>
      <c r="U29" s="21"/>
    </row>
    <row r="30" spans="2:21" ht="98.25" customHeight="1" x14ac:dyDescent="0.25">
      <c r="B30" s="178"/>
      <c r="C30" s="178"/>
      <c r="D30" s="177"/>
      <c r="E30" s="178"/>
      <c r="F30" s="3" t="s">
        <v>74</v>
      </c>
      <c r="G30" s="5">
        <v>3500</v>
      </c>
      <c r="H30" s="117"/>
      <c r="I30" s="110" t="s">
        <v>322</v>
      </c>
      <c r="J30" s="3" t="s">
        <v>75</v>
      </c>
      <c r="K30" s="7">
        <v>1000000000</v>
      </c>
      <c r="L30" s="7">
        <v>0</v>
      </c>
      <c r="M30" s="7"/>
      <c r="N30" s="7"/>
      <c r="O30" s="8">
        <f t="shared" si="13"/>
        <v>1000000000</v>
      </c>
      <c r="P30" s="19">
        <v>766368718</v>
      </c>
      <c r="Q30" s="116" t="s">
        <v>316</v>
      </c>
      <c r="R30" s="19">
        <v>0</v>
      </c>
      <c r="S30" s="9">
        <f t="shared" si="14"/>
        <v>0</v>
      </c>
      <c r="T30" s="128" t="s">
        <v>330</v>
      </c>
    </row>
    <row r="31" spans="2:21" ht="81" customHeight="1" x14ac:dyDescent="0.25">
      <c r="B31" s="178"/>
      <c r="C31" s="178"/>
      <c r="D31" s="177"/>
      <c r="E31" s="178"/>
      <c r="F31" s="173" t="s">
        <v>76</v>
      </c>
      <c r="G31" s="5">
        <v>1</v>
      </c>
      <c r="H31" s="5"/>
      <c r="I31" s="110" t="s">
        <v>322</v>
      </c>
      <c r="J31" s="3" t="s">
        <v>77</v>
      </c>
      <c r="K31" s="7">
        <v>4000000000</v>
      </c>
      <c r="L31" s="7">
        <v>0</v>
      </c>
      <c r="M31" s="7">
        <v>0</v>
      </c>
      <c r="N31" s="7">
        <v>2366015633</v>
      </c>
      <c r="O31" s="8">
        <f>+K31+L31+M31-N31</f>
        <v>1633984367</v>
      </c>
      <c r="P31" s="19">
        <v>257976610</v>
      </c>
      <c r="Q31" s="116" t="s">
        <v>316</v>
      </c>
      <c r="R31" s="19">
        <v>0</v>
      </c>
      <c r="S31" s="9">
        <v>0</v>
      </c>
      <c r="T31" s="121" t="s">
        <v>320</v>
      </c>
    </row>
    <row r="32" spans="2:21" ht="88.5" customHeight="1" x14ac:dyDescent="0.25">
      <c r="B32" s="174"/>
      <c r="C32" s="174"/>
      <c r="D32" s="176"/>
      <c r="E32" s="174"/>
      <c r="F32" s="174"/>
      <c r="G32" s="5">
        <v>2</v>
      </c>
      <c r="H32" s="5"/>
      <c r="I32" s="110" t="s">
        <v>322</v>
      </c>
      <c r="J32" s="3" t="s">
        <v>78</v>
      </c>
      <c r="K32" s="7">
        <v>0</v>
      </c>
      <c r="L32" s="7">
        <v>0</v>
      </c>
      <c r="M32" s="7">
        <v>0</v>
      </c>
      <c r="N32" s="7">
        <v>0</v>
      </c>
      <c r="O32" s="8">
        <f t="shared" si="13"/>
        <v>0</v>
      </c>
      <c r="P32" s="19">
        <v>0</v>
      </c>
      <c r="Q32" s="20">
        <v>0</v>
      </c>
      <c r="R32" s="19">
        <v>0</v>
      </c>
      <c r="S32" s="9">
        <v>0</v>
      </c>
      <c r="T32" s="121" t="s">
        <v>331</v>
      </c>
    </row>
    <row r="33" spans="2:22" ht="25.5" customHeight="1" x14ac:dyDescent="0.25">
      <c r="B33" s="22"/>
      <c r="C33" s="5"/>
      <c r="D33" s="5"/>
      <c r="E33" s="2" t="s">
        <v>42</v>
      </c>
      <c r="F33" s="2"/>
      <c r="G33" s="2"/>
      <c r="H33" s="2"/>
      <c r="I33" s="113"/>
      <c r="J33" s="2"/>
      <c r="K33" s="14">
        <f>SUM(K28:K32)</f>
        <v>21745239642</v>
      </c>
      <c r="L33" s="14">
        <f t="shared" ref="L33:N33" si="15">SUM(L28:L32)</f>
        <v>0</v>
      </c>
      <c r="M33" s="14">
        <f t="shared" si="15"/>
        <v>0</v>
      </c>
      <c r="N33" s="14">
        <f t="shared" si="15"/>
        <v>2366015633</v>
      </c>
      <c r="O33" s="14">
        <f>SUM(O28:O32)</f>
        <v>19379224009</v>
      </c>
      <c r="P33" s="14">
        <f>SUM(P28:P32)</f>
        <v>16293407157.17</v>
      </c>
      <c r="Q33" s="2"/>
      <c r="R33" s="14">
        <f>SUM(R28:R32)</f>
        <v>14545497407.25</v>
      </c>
      <c r="S33" s="2"/>
      <c r="T33" s="112"/>
      <c r="U33" s="21"/>
      <c r="V33" s="21"/>
    </row>
    <row r="34" spans="2:22" ht="89.25" customHeight="1" x14ac:dyDescent="0.25">
      <c r="B34" s="187" t="s">
        <v>79</v>
      </c>
      <c r="C34" s="173" t="s">
        <v>80</v>
      </c>
      <c r="D34" s="175" t="s">
        <v>81</v>
      </c>
      <c r="E34" s="173" t="s">
        <v>82</v>
      </c>
      <c r="F34" s="3" t="s">
        <v>83</v>
      </c>
      <c r="G34" s="5">
        <v>2</v>
      </c>
      <c r="H34" s="5">
        <v>100</v>
      </c>
      <c r="I34" s="205" t="s">
        <v>317</v>
      </c>
      <c r="J34" s="3" t="s">
        <v>84</v>
      </c>
      <c r="K34" s="7">
        <v>169200000</v>
      </c>
      <c r="L34" s="7">
        <v>0</v>
      </c>
      <c r="M34" s="7">
        <v>0</v>
      </c>
      <c r="N34" s="7">
        <v>0</v>
      </c>
      <c r="O34" s="8">
        <f>+K34+L34+M34-N34</f>
        <v>169200000</v>
      </c>
      <c r="P34" s="8">
        <v>169200000</v>
      </c>
      <c r="Q34" s="20">
        <f>+P34/O34</f>
        <v>1</v>
      </c>
      <c r="R34" s="8">
        <v>0</v>
      </c>
      <c r="S34" s="9">
        <f>+R34/O34</f>
        <v>0</v>
      </c>
      <c r="T34" s="121" t="s">
        <v>332</v>
      </c>
    </row>
    <row r="35" spans="2:22" ht="120" customHeight="1" x14ac:dyDescent="0.25">
      <c r="B35" s="188"/>
      <c r="C35" s="178"/>
      <c r="D35" s="177"/>
      <c r="E35" s="178"/>
      <c r="F35" s="173" t="s">
        <v>85</v>
      </c>
      <c r="G35" s="173" t="s">
        <v>86</v>
      </c>
      <c r="H35" s="5">
        <v>100</v>
      </c>
      <c r="I35" s="206"/>
      <c r="J35" s="3" t="s">
        <v>87</v>
      </c>
      <c r="K35" s="7">
        <v>803512000</v>
      </c>
      <c r="L35" s="7">
        <v>0</v>
      </c>
      <c r="M35" s="7">
        <v>0</v>
      </c>
      <c r="N35" s="7">
        <v>0</v>
      </c>
      <c r="O35" s="8">
        <f t="shared" ref="O35:O47" si="16">+K35+L35+M35-N35</f>
        <v>803512000</v>
      </c>
      <c r="P35" s="8">
        <v>803512000</v>
      </c>
      <c r="Q35" s="20">
        <f t="shared" ref="Q35:Q36" si="17">+P35/O35</f>
        <v>1</v>
      </c>
      <c r="R35" s="8">
        <v>0</v>
      </c>
      <c r="S35" s="9">
        <f t="shared" ref="S35:S37" si="18">+R35/O35</f>
        <v>0</v>
      </c>
      <c r="T35" s="121" t="s">
        <v>334</v>
      </c>
    </row>
    <row r="36" spans="2:22" ht="104.25" customHeight="1" x14ac:dyDescent="0.25">
      <c r="B36" s="188"/>
      <c r="C36" s="178"/>
      <c r="D36" s="177"/>
      <c r="E36" s="178"/>
      <c r="F36" s="178"/>
      <c r="G36" s="178"/>
      <c r="H36" s="5">
        <v>100</v>
      </c>
      <c r="I36" s="206"/>
      <c r="J36" s="3" t="s">
        <v>88</v>
      </c>
      <c r="K36" s="7">
        <v>143000000</v>
      </c>
      <c r="L36" s="7">
        <v>0</v>
      </c>
      <c r="M36" s="7">
        <v>0</v>
      </c>
      <c r="N36" s="7">
        <v>0</v>
      </c>
      <c r="O36" s="8">
        <f t="shared" si="16"/>
        <v>143000000</v>
      </c>
      <c r="P36" s="8">
        <v>143000000</v>
      </c>
      <c r="Q36" s="20">
        <f t="shared" si="17"/>
        <v>1</v>
      </c>
      <c r="R36" s="8">
        <v>0</v>
      </c>
      <c r="S36" s="9">
        <f t="shared" si="18"/>
        <v>0</v>
      </c>
      <c r="T36" s="121" t="s">
        <v>333</v>
      </c>
    </row>
    <row r="37" spans="2:22" ht="82.5" customHeight="1" x14ac:dyDescent="0.25">
      <c r="B37" s="189"/>
      <c r="C37" s="174"/>
      <c r="D37" s="176"/>
      <c r="E37" s="174"/>
      <c r="F37" s="174"/>
      <c r="G37" s="174"/>
      <c r="H37" s="5">
        <v>100</v>
      </c>
      <c r="I37" s="207"/>
      <c r="J37" s="3" t="s">
        <v>89</v>
      </c>
      <c r="K37" s="7">
        <v>2884288000</v>
      </c>
      <c r="L37" s="7">
        <v>0</v>
      </c>
      <c r="M37" s="7">
        <v>2366015633</v>
      </c>
      <c r="N37" s="7">
        <v>0</v>
      </c>
      <c r="O37" s="8">
        <f t="shared" si="16"/>
        <v>5250303633</v>
      </c>
      <c r="P37" s="19">
        <v>5195763916</v>
      </c>
      <c r="Q37" s="116" t="s">
        <v>316</v>
      </c>
      <c r="R37" s="8">
        <v>3820224053.73</v>
      </c>
      <c r="S37" s="9">
        <f t="shared" si="18"/>
        <v>0.72761964274190771</v>
      </c>
      <c r="T37" s="121" t="s">
        <v>335</v>
      </c>
    </row>
    <row r="38" spans="2:22" ht="22.5" customHeight="1" x14ac:dyDescent="0.25">
      <c r="B38" s="22"/>
      <c r="C38" s="5"/>
      <c r="D38" s="5"/>
      <c r="E38" s="2" t="s">
        <v>42</v>
      </c>
      <c r="F38" s="2"/>
      <c r="G38" s="2"/>
      <c r="H38" s="2"/>
      <c r="I38" s="113"/>
      <c r="J38" s="2"/>
      <c r="K38" s="14">
        <f>SUM(K34:K37)</f>
        <v>4000000000</v>
      </c>
      <c r="L38" s="14">
        <f t="shared" ref="L38:N38" si="19">SUM(L34:L37)</f>
        <v>0</v>
      </c>
      <c r="M38" s="14">
        <f t="shared" si="19"/>
        <v>2366015633</v>
      </c>
      <c r="N38" s="14">
        <f t="shared" si="19"/>
        <v>0</v>
      </c>
      <c r="O38" s="14">
        <f>SUM(O34:O37)</f>
        <v>6366015633</v>
      </c>
      <c r="P38" s="14">
        <f>SUM(P34:P37)</f>
        <v>6311475916</v>
      </c>
      <c r="Q38" s="2"/>
      <c r="R38" s="14">
        <f>SUM(R34:R37)</f>
        <v>3820224053.73</v>
      </c>
      <c r="S38" s="2"/>
      <c r="T38" s="111"/>
      <c r="U38" s="21"/>
    </row>
    <row r="39" spans="2:22" s="32" customFormat="1" ht="66.75" customHeight="1" x14ac:dyDescent="0.25">
      <c r="B39" s="24"/>
      <c r="C39" s="25"/>
      <c r="D39" s="25"/>
      <c r="E39" s="181" t="s">
        <v>90</v>
      </c>
      <c r="F39" s="181" t="s">
        <v>83</v>
      </c>
      <c r="G39" s="181">
        <v>40</v>
      </c>
      <c r="H39" s="208"/>
      <c r="I39" s="110" t="s">
        <v>322</v>
      </c>
      <c r="J39" s="27" t="s">
        <v>91</v>
      </c>
      <c r="K39" s="28">
        <v>675922300</v>
      </c>
      <c r="L39" s="29"/>
      <c r="M39" s="29"/>
      <c r="N39" s="29"/>
      <c r="O39" s="8">
        <f t="shared" si="16"/>
        <v>675922300</v>
      </c>
      <c r="P39" s="28">
        <v>675922300</v>
      </c>
      <c r="Q39" s="123">
        <v>0</v>
      </c>
      <c r="R39" s="118">
        <v>675922300</v>
      </c>
      <c r="S39" s="124">
        <v>0</v>
      </c>
      <c r="T39" s="197" t="s">
        <v>336</v>
      </c>
      <c r="U39" s="31"/>
    </row>
    <row r="40" spans="2:22" s="32" customFormat="1" ht="63" customHeight="1" x14ac:dyDescent="0.25">
      <c r="B40" s="24"/>
      <c r="C40" s="25"/>
      <c r="D40" s="25"/>
      <c r="E40" s="182"/>
      <c r="F40" s="182"/>
      <c r="G40" s="182"/>
      <c r="H40" s="209"/>
      <c r="I40" s="110" t="s">
        <v>322</v>
      </c>
      <c r="J40" s="27" t="s">
        <v>92</v>
      </c>
      <c r="K40" s="28">
        <v>2889637750</v>
      </c>
      <c r="L40" s="29"/>
      <c r="M40" s="29"/>
      <c r="N40" s="29"/>
      <c r="O40" s="8">
        <f t="shared" si="16"/>
        <v>2889637750</v>
      </c>
      <c r="P40" s="28">
        <v>2889637750</v>
      </c>
      <c r="Q40" s="123">
        <v>0</v>
      </c>
      <c r="R40" s="118">
        <v>2424267046</v>
      </c>
      <c r="S40" s="123">
        <v>0</v>
      </c>
      <c r="T40" s="198"/>
      <c r="U40" s="31"/>
    </row>
    <row r="41" spans="2:22" s="32" customFormat="1" ht="66" customHeight="1" x14ac:dyDescent="0.25">
      <c r="B41" s="24"/>
      <c r="C41" s="25"/>
      <c r="D41" s="25"/>
      <c r="E41" s="182"/>
      <c r="F41" s="183"/>
      <c r="G41" s="183"/>
      <c r="H41" s="210"/>
      <c r="I41" s="110" t="s">
        <v>322</v>
      </c>
      <c r="J41" s="27" t="s">
        <v>93</v>
      </c>
      <c r="K41" s="28">
        <v>1201900200</v>
      </c>
      <c r="L41" s="29"/>
      <c r="M41" s="29"/>
      <c r="N41" s="29"/>
      <c r="O41" s="8">
        <f t="shared" si="16"/>
        <v>1201900200</v>
      </c>
      <c r="P41" s="28">
        <v>1201900200</v>
      </c>
      <c r="Q41" s="123">
        <v>0</v>
      </c>
      <c r="R41" s="118">
        <v>1201900</v>
      </c>
      <c r="S41" s="123">
        <v>0</v>
      </c>
      <c r="T41" s="198"/>
      <c r="U41" s="31"/>
    </row>
    <row r="42" spans="2:22" s="32" customFormat="1" ht="60" customHeight="1" x14ac:dyDescent="0.25">
      <c r="B42" s="24"/>
      <c r="C42" s="25"/>
      <c r="D42" s="25"/>
      <c r="E42" s="182"/>
      <c r="F42" s="181" t="s">
        <v>94</v>
      </c>
      <c r="G42" s="184" t="s">
        <v>95</v>
      </c>
      <c r="H42" s="208"/>
      <c r="I42" s="110" t="s">
        <v>322</v>
      </c>
      <c r="J42" s="27" t="s">
        <v>96</v>
      </c>
      <c r="K42" s="28">
        <v>1010000000</v>
      </c>
      <c r="L42" s="29"/>
      <c r="M42" s="29"/>
      <c r="N42" s="29"/>
      <c r="O42" s="8">
        <f t="shared" si="16"/>
        <v>1010000000</v>
      </c>
      <c r="P42" s="28">
        <v>1010000000</v>
      </c>
      <c r="Q42" s="123">
        <v>0</v>
      </c>
      <c r="R42" s="118">
        <v>1010000000</v>
      </c>
      <c r="S42" s="123">
        <v>0</v>
      </c>
      <c r="T42" s="198"/>
      <c r="U42" s="31"/>
    </row>
    <row r="43" spans="2:22" s="32" customFormat="1" ht="57.75" customHeight="1" x14ac:dyDescent="0.25">
      <c r="B43" s="24"/>
      <c r="C43" s="25"/>
      <c r="D43" s="25"/>
      <c r="E43" s="182"/>
      <c r="F43" s="182"/>
      <c r="G43" s="185"/>
      <c r="H43" s="209"/>
      <c r="I43" s="110" t="s">
        <v>322</v>
      </c>
      <c r="J43" s="27" t="s">
        <v>97</v>
      </c>
      <c r="K43" s="28">
        <v>422093600</v>
      </c>
      <c r="L43" s="29"/>
      <c r="M43" s="29"/>
      <c r="N43" s="29"/>
      <c r="O43" s="8">
        <f t="shared" si="16"/>
        <v>422093600</v>
      </c>
      <c r="P43" s="28">
        <v>422093600</v>
      </c>
      <c r="Q43" s="123">
        <v>0</v>
      </c>
      <c r="R43" s="118">
        <v>422093600</v>
      </c>
      <c r="S43" s="123">
        <v>0</v>
      </c>
      <c r="T43" s="198"/>
      <c r="U43" s="31"/>
    </row>
    <row r="44" spans="2:22" s="32" customFormat="1" ht="62.25" customHeight="1" x14ac:dyDescent="0.25">
      <c r="B44" s="24"/>
      <c r="C44" s="25"/>
      <c r="D44" s="25"/>
      <c r="E44" s="182"/>
      <c r="F44" s="183"/>
      <c r="G44" s="186"/>
      <c r="H44" s="210"/>
      <c r="I44" s="110" t="s">
        <v>322</v>
      </c>
      <c r="J44" s="27" t="s">
        <v>98</v>
      </c>
      <c r="K44" s="28">
        <v>324220000</v>
      </c>
      <c r="L44" s="29"/>
      <c r="M44" s="29"/>
      <c r="N44" s="29"/>
      <c r="O44" s="8">
        <f t="shared" si="16"/>
        <v>324220000</v>
      </c>
      <c r="P44" s="28">
        <v>324220000</v>
      </c>
      <c r="Q44" s="123">
        <v>0</v>
      </c>
      <c r="R44" s="118">
        <v>324220000</v>
      </c>
      <c r="S44" s="123">
        <v>0</v>
      </c>
      <c r="T44" s="198"/>
      <c r="U44" s="31"/>
    </row>
    <row r="45" spans="2:22" s="32" customFormat="1" ht="56.25" customHeight="1" x14ac:dyDescent="0.25">
      <c r="B45" s="24"/>
      <c r="C45" s="25"/>
      <c r="D45" s="25"/>
      <c r="E45" s="182"/>
      <c r="F45" s="27" t="s">
        <v>99</v>
      </c>
      <c r="G45" s="27">
        <v>57</v>
      </c>
      <c r="H45" s="26"/>
      <c r="I45" s="110" t="s">
        <v>322</v>
      </c>
      <c r="J45" s="27" t="s">
        <v>100</v>
      </c>
      <c r="K45" s="28">
        <v>733603000</v>
      </c>
      <c r="L45" s="29"/>
      <c r="M45" s="29"/>
      <c r="N45" s="29"/>
      <c r="O45" s="8">
        <f t="shared" si="16"/>
        <v>733603000</v>
      </c>
      <c r="P45" s="28">
        <v>733603000</v>
      </c>
      <c r="Q45" s="123">
        <v>0</v>
      </c>
      <c r="R45" s="118">
        <v>71503000</v>
      </c>
      <c r="S45" s="123">
        <v>0</v>
      </c>
      <c r="T45" s="198"/>
      <c r="U45" s="31"/>
    </row>
    <row r="46" spans="2:22" s="32" customFormat="1" ht="66.75" customHeight="1" x14ac:dyDescent="0.25">
      <c r="B46" s="24"/>
      <c r="C46" s="25"/>
      <c r="D46" s="25"/>
      <c r="E46" s="182"/>
      <c r="F46" s="181" t="s">
        <v>101</v>
      </c>
      <c r="G46" s="181">
        <v>2269</v>
      </c>
      <c r="H46" s="211"/>
      <c r="I46" s="110" t="s">
        <v>322</v>
      </c>
      <c r="J46" s="27" t="s">
        <v>102</v>
      </c>
      <c r="K46" s="28">
        <v>1650000000</v>
      </c>
      <c r="L46" s="29"/>
      <c r="M46" s="29"/>
      <c r="N46" s="29"/>
      <c r="O46" s="8">
        <f t="shared" si="16"/>
        <v>1650000000</v>
      </c>
      <c r="P46" s="28">
        <v>1650000000</v>
      </c>
      <c r="Q46" s="123">
        <v>0</v>
      </c>
      <c r="R46" s="118">
        <v>1650000000</v>
      </c>
      <c r="S46" s="123">
        <v>0</v>
      </c>
      <c r="T46" s="198"/>
      <c r="U46" s="31"/>
    </row>
    <row r="47" spans="2:22" s="32" customFormat="1" ht="64.5" customHeight="1" x14ac:dyDescent="0.25">
      <c r="B47" s="24"/>
      <c r="C47" s="25"/>
      <c r="D47" s="25"/>
      <c r="E47" s="183"/>
      <c r="F47" s="183"/>
      <c r="G47" s="183"/>
      <c r="H47" s="212"/>
      <c r="I47" s="110" t="s">
        <v>322</v>
      </c>
      <c r="J47" s="27" t="s">
        <v>103</v>
      </c>
      <c r="K47" s="28">
        <v>1092623150</v>
      </c>
      <c r="L47" s="29"/>
      <c r="M47" s="29"/>
      <c r="N47" s="29"/>
      <c r="O47" s="8">
        <f t="shared" si="16"/>
        <v>1092623150</v>
      </c>
      <c r="P47" s="28">
        <v>1092623150</v>
      </c>
      <c r="Q47" s="123">
        <v>0</v>
      </c>
      <c r="R47" s="118">
        <v>1092623150</v>
      </c>
      <c r="S47" s="123">
        <v>0</v>
      </c>
      <c r="T47" s="199"/>
      <c r="U47" s="31"/>
    </row>
    <row r="48" spans="2:22" ht="22.5" customHeight="1" x14ac:dyDescent="0.25">
      <c r="B48" s="33"/>
      <c r="C48" s="34"/>
      <c r="D48" s="34"/>
      <c r="E48" s="2" t="s">
        <v>42</v>
      </c>
      <c r="F48" s="2"/>
      <c r="G48" s="2"/>
      <c r="H48" s="2"/>
      <c r="I48" s="113"/>
      <c r="J48" s="2"/>
      <c r="K48" s="14">
        <f>SUM(K39:K47)</f>
        <v>10000000000</v>
      </c>
      <c r="L48" s="14">
        <f>SUM(L46:L47)</f>
        <v>0</v>
      </c>
      <c r="M48" s="14">
        <f>SUM(M46:M47)</f>
        <v>0</v>
      </c>
      <c r="N48" s="14">
        <f>SUM(N46:N47)</f>
        <v>0</v>
      </c>
      <c r="O48" s="14">
        <f>SUM(O39:O47)</f>
        <v>10000000000</v>
      </c>
      <c r="P48" s="14">
        <f>SUM(P39:P47)</f>
        <v>10000000000</v>
      </c>
      <c r="Q48" s="2"/>
      <c r="R48" s="14">
        <f>SUM(R39:R47)</f>
        <v>7671830996</v>
      </c>
      <c r="S48" s="2"/>
      <c r="T48" s="111"/>
      <c r="U48" s="21"/>
    </row>
    <row r="49" spans="2:20" ht="98.25" customHeight="1" x14ac:dyDescent="0.25">
      <c r="B49" s="187" t="s">
        <v>104</v>
      </c>
      <c r="C49" s="173" t="s">
        <v>105</v>
      </c>
      <c r="D49" s="175" t="s">
        <v>106</v>
      </c>
      <c r="E49" s="173" t="s">
        <v>107</v>
      </c>
      <c r="F49" s="3" t="s">
        <v>108</v>
      </c>
      <c r="G49" s="5">
        <v>1685</v>
      </c>
      <c r="H49" s="5"/>
      <c r="I49" s="110" t="s">
        <v>322</v>
      </c>
      <c r="J49" s="3" t="s">
        <v>109</v>
      </c>
      <c r="K49" s="7">
        <v>500000000</v>
      </c>
      <c r="L49" s="7">
        <v>0</v>
      </c>
      <c r="M49" s="7">
        <v>0</v>
      </c>
      <c r="N49" s="7">
        <v>0</v>
      </c>
      <c r="O49" s="8">
        <f>+K49+L49+M49-N49</f>
        <v>500000000</v>
      </c>
      <c r="P49" s="28">
        <v>500000000</v>
      </c>
      <c r="Q49" s="9">
        <f>+P49/O49</f>
        <v>1</v>
      </c>
      <c r="R49" s="28">
        <v>500000000</v>
      </c>
      <c r="S49" s="9">
        <f>+R49/O49</f>
        <v>1</v>
      </c>
      <c r="T49" s="5"/>
    </row>
    <row r="50" spans="2:20" ht="70.5" customHeight="1" x14ac:dyDescent="0.25">
      <c r="B50" s="188"/>
      <c r="C50" s="178"/>
      <c r="D50" s="177"/>
      <c r="E50" s="178"/>
      <c r="F50" s="11" t="s">
        <v>110</v>
      </c>
      <c r="G50" s="5">
        <v>50</v>
      </c>
      <c r="H50" s="5"/>
      <c r="I50" s="110" t="s">
        <v>322</v>
      </c>
      <c r="J50" s="3" t="s">
        <v>111</v>
      </c>
      <c r="K50" s="7">
        <v>500000000</v>
      </c>
      <c r="L50" s="7">
        <v>0</v>
      </c>
      <c r="M50" s="7">
        <v>0</v>
      </c>
      <c r="N50" s="7">
        <v>0</v>
      </c>
      <c r="O50" s="8">
        <f t="shared" ref="O50:O53" si="20">+K50+L50+M50-N50</f>
        <v>500000000</v>
      </c>
      <c r="P50" s="28">
        <v>500000000</v>
      </c>
      <c r="Q50" s="9">
        <f t="shared" ref="Q50:Q52" si="21">+P50/O50</f>
        <v>1</v>
      </c>
      <c r="R50" s="28">
        <v>500000000</v>
      </c>
      <c r="S50" s="9">
        <f t="shared" ref="S50:S52" si="22">+R50/O50</f>
        <v>1</v>
      </c>
      <c r="T50" s="5"/>
    </row>
    <row r="51" spans="2:20" ht="90" customHeight="1" x14ac:dyDescent="0.25">
      <c r="B51" s="188"/>
      <c r="C51" s="178"/>
      <c r="D51" s="177"/>
      <c r="E51" s="178"/>
      <c r="F51" s="11" t="s">
        <v>112</v>
      </c>
      <c r="G51" s="5">
        <v>105</v>
      </c>
      <c r="H51" s="5"/>
      <c r="I51" s="110" t="s">
        <v>322</v>
      </c>
      <c r="J51" s="3" t="s">
        <v>113</v>
      </c>
      <c r="K51" s="7">
        <v>3500000000</v>
      </c>
      <c r="L51" s="7">
        <v>0</v>
      </c>
      <c r="M51" s="7">
        <v>0</v>
      </c>
      <c r="N51" s="7">
        <v>0</v>
      </c>
      <c r="O51" s="8">
        <f t="shared" si="20"/>
        <v>3500000000</v>
      </c>
      <c r="P51" s="28">
        <v>3500000000</v>
      </c>
      <c r="Q51" s="9">
        <f t="shared" si="21"/>
        <v>1</v>
      </c>
      <c r="R51" s="28">
        <v>3000000000</v>
      </c>
      <c r="S51" s="9">
        <f t="shared" si="22"/>
        <v>0.8571428571428571</v>
      </c>
      <c r="T51" s="121" t="s">
        <v>319</v>
      </c>
    </row>
    <row r="52" spans="2:20" ht="123.75" customHeight="1" x14ac:dyDescent="0.25">
      <c r="B52" s="188"/>
      <c r="C52" s="178"/>
      <c r="D52" s="177"/>
      <c r="E52" s="178"/>
      <c r="F52" s="11" t="s">
        <v>114</v>
      </c>
      <c r="G52" s="5">
        <v>260</v>
      </c>
      <c r="H52" s="5"/>
      <c r="I52" s="110" t="s">
        <v>322</v>
      </c>
      <c r="J52" s="3" t="s">
        <v>115</v>
      </c>
      <c r="K52" s="7">
        <v>3500000000</v>
      </c>
      <c r="L52" s="7">
        <v>0</v>
      </c>
      <c r="M52" s="7">
        <v>0</v>
      </c>
      <c r="N52" s="7">
        <v>0</v>
      </c>
      <c r="O52" s="8">
        <f t="shared" si="20"/>
        <v>3500000000</v>
      </c>
      <c r="P52" s="28">
        <v>3500000000</v>
      </c>
      <c r="Q52" s="9">
        <f t="shared" si="21"/>
        <v>1</v>
      </c>
      <c r="R52" s="28">
        <v>1697504000</v>
      </c>
      <c r="S52" s="9">
        <f t="shared" si="22"/>
        <v>0.48500114285714285</v>
      </c>
      <c r="T52" s="121" t="s">
        <v>319</v>
      </c>
    </row>
    <row r="53" spans="2:20" ht="70.5" customHeight="1" x14ac:dyDescent="0.25">
      <c r="B53" s="188"/>
      <c r="C53" s="178"/>
      <c r="D53" s="177"/>
      <c r="E53" s="178"/>
      <c r="F53" s="122" t="s">
        <v>116</v>
      </c>
      <c r="G53" s="119" t="s">
        <v>40</v>
      </c>
      <c r="H53" s="5"/>
      <c r="I53" s="115"/>
      <c r="J53" s="3"/>
      <c r="K53" s="7"/>
      <c r="L53" s="7">
        <v>0</v>
      </c>
      <c r="M53" s="7">
        <v>0</v>
      </c>
      <c r="N53" s="7">
        <v>0</v>
      </c>
      <c r="O53" s="8">
        <f t="shared" si="20"/>
        <v>0</v>
      </c>
      <c r="P53" s="28">
        <v>0</v>
      </c>
      <c r="Q53" s="9">
        <v>0</v>
      </c>
      <c r="R53" s="28">
        <v>0</v>
      </c>
      <c r="S53" s="9">
        <v>0</v>
      </c>
      <c r="T53" s="121" t="s">
        <v>337</v>
      </c>
    </row>
    <row r="54" spans="2:20" ht="26.25" customHeight="1" x14ac:dyDescent="0.25">
      <c r="B54" s="22"/>
      <c r="C54" s="5"/>
      <c r="D54" s="5"/>
      <c r="E54" s="2" t="s">
        <v>42</v>
      </c>
      <c r="F54" s="2"/>
      <c r="G54" s="2"/>
      <c r="H54" s="2"/>
      <c r="I54" s="113"/>
      <c r="J54" s="2"/>
      <c r="K54" s="14">
        <f t="shared" ref="K54:P54" si="23">SUM(K49:K53)</f>
        <v>8000000000</v>
      </c>
      <c r="L54" s="14">
        <f t="shared" si="23"/>
        <v>0</v>
      </c>
      <c r="M54" s="14">
        <f t="shared" si="23"/>
        <v>0</v>
      </c>
      <c r="N54" s="14">
        <f t="shared" si="23"/>
        <v>0</v>
      </c>
      <c r="O54" s="14">
        <f t="shared" si="23"/>
        <v>8000000000</v>
      </c>
      <c r="P54" s="14">
        <f t="shared" si="23"/>
        <v>8000000000</v>
      </c>
      <c r="Q54" s="2"/>
      <c r="R54" s="14">
        <f>SUM(R49:R53)</f>
        <v>5697504000</v>
      </c>
      <c r="S54" s="2"/>
      <c r="T54" s="8"/>
    </row>
    <row r="55" spans="2:20" ht="76.5" customHeight="1" x14ac:dyDescent="0.25">
      <c r="B55" s="187" t="s">
        <v>117</v>
      </c>
      <c r="C55" s="175" t="s">
        <v>118</v>
      </c>
      <c r="D55" s="175" t="s">
        <v>119</v>
      </c>
      <c r="E55" s="173" t="s">
        <v>120</v>
      </c>
      <c r="F55" s="3" t="s">
        <v>121</v>
      </c>
      <c r="G55" s="5">
        <v>11</v>
      </c>
      <c r="H55" s="5"/>
      <c r="I55" s="110" t="s">
        <v>322</v>
      </c>
      <c r="J55" s="3" t="s">
        <v>122</v>
      </c>
      <c r="K55" s="7">
        <v>60000000</v>
      </c>
      <c r="L55" s="7">
        <v>0</v>
      </c>
      <c r="M55" s="7">
        <v>0</v>
      </c>
      <c r="N55" s="7">
        <v>0</v>
      </c>
      <c r="O55" s="8">
        <f>+K55+L55+M55-N55</f>
        <v>60000000</v>
      </c>
      <c r="P55" s="7">
        <v>60000000</v>
      </c>
      <c r="Q55" s="9">
        <f>+P55/O55</f>
        <v>1</v>
      </c>
      <c r="R55" s="7">
        <v>0</v>
      </c>
      <c r="S55" s="9">
        <f>+R55/O55</f>
        <v>0</v>
      </c>
      <c r="T55" s="193" t="s">
        <v>320</v>
      </c>
    </row>
    <row r="56" spans="2:20" ht="68.25" customHeight="1" x14ac:dyDescent="0.25">
      <c r="B56" s="188"/>
      <c r="C56" s="177"/>
      <c r="D56" s="177"/>
      <c r="E56" s="178"/>
      <c r="F56" s="3" t="s">
        <v>123</v>
      </c>
      <c r="G56" s="5">
        <v>533000</v>
      </c>
      <c r="H56" s="5"/>
      <c r="I56" s="110" t="s">
        <v>322</v>
      </c>
      <c r="J56" s="3" t="s">
        <v>124</v>
      </c>
      <c r="K56" s="7">
        <v>5186303713</v>
      </c>
      <c r="L56" s="7"/>
      <c r="M56" s="7"/>
      <c r="N56" s="7"/>
      <c r="O56" s="8">
        <f t="shared" ref="O56:O64" si="24">+K56+L56+M56-N56</f>
        <v>5186303713</v>
      </c>
      <c r="P56" s="7">
        <v>5186303713</v>
      </c>
      <c r="Q56" s="9">
        <f t="shared" ref="Q56:Q64" si="25">+P56/O56</f>
        <v>1</v>
      </c>
      <c r="R56" s="7">
        <v>4504269318</v>
      </c>
      <c r="S56" s="9">
        <f t="shared" ref="S56:S64" si="26">+R56/O56</f>
        <v>0.86849316338909899</v>
      </c>
      <c r="T56" s="195"/>
    </row>
    <row r="57" spans="2:20" ht="59.25" customHeight="1" x14ac:dyDescent="0.25">
      <c r="B57" s="188"/>
      <c r="C57" s="177"/>
      <c r="D57" s="177"/>
      <c r="E57" s="178"/>
      <c r="F57" s="3" t="s">
        <v>125</v>
      </c>
      <c r="G57" s="5">
        <v>7</v>
      </c>
      <c r="H57" s="5"/>
      <c r="I57" s="110" t="s">
        <v>322</v>
      </c>
      <c r="J57" s="3" t="s">
        <v>122</v>
      </c>
      <c r="K57" s="7">
        <v>60000000</v>
      </c>
      <c r="L57" s="7"/>
      <c r="M57" s="7"/>
      <c r="N57" s="7"/>
      <c r="O57" s="8">
        <f t="shared" si="24"/>
        <v>60000000</v>
      </c>
      <c r="P57" s="7">
        <v>60000000</v>
      </c>
      <c r="Q57" s="9">
        <f t="shared" si="25"/>
        <v>1</v>
      </c>
      <c r="R57" s="7">
        <v>0</v>
      </c>
      <c r="S57" s="9">
        <f t="shared" si="26"/>
        <v>0</v>
      </c>
      <c r="T57" s="195"/>
    </row>
    <row r="58" spans="2:20" ht="60.75" customHeight="1" x14ac:dyDescent="0.25">
      <c r="B58" s="188"/>
      <c r="C58" s="177"/>
      <c r="D58" s="177"/>
      <c r="E58" s="178"/>
      <c r="F58" s="3" t="s">
        <v>126</v>
      </c>
      <c r="G58" s="5">
        <v>312931</v>
      </c>
      <c r="H58" s="5"/>
      <c r="I58" s="110" t="s">
        <v>322</v>
      </c>
      <c r="J58" s="3" t="s">
        <v>124</v>
      </c>
      <c r="K58" s="7">
        <v>919297654</v>
      </c>
      <c r="L58" s="7"/>
      <c r="M58" s="7"/>
      <c r="N58" s="7"/>
      <c r="O58" s="8">
        <f t="shared" si="24"/>
        <v>919297654</v>
      </c>
      <c r="P58" s="7">
        <v>919297654</v>
      </c>
      <c r="Q58" s="9">
        <f t="shared" si="25"/>
        <v>1</v>
      </c>
      <c r="R58" s="7">
        <v>0</v>
      </c>
      <c r="S58" s="9">
        <f t="shared" si="26"/>
        <v>0</v>
      </c>
      <c r="T58" s="196"/>
    </row>
    <row r="59" spans="2:20" ht="74.25" customHeight="1" x14ac:dyDescent="0.25">
      <c r="B59" s="188"/>
      <c r="C59" s="177"/>
      <c r="D59" s="177"/>
      <c r="E59" s="178"/>
      <c r="F59" s="3" t="s">
        <v>127</v>
      </c>
      <c r="G59" s="5">
        <v>3</v>
      </c>
      <c r="H59" s="5"/>
      <c r="I59" s="110" t="s">
        <v>322</v>
      </c>
      <c r="J59" s="3" t="s">
        <v>128</v>
      </c>
      <c r="K59" s="7">
        <v>800000000</v>
      </c>
      <c r="L59" s="7"/>
      <c r="M59" s="7"/>
      <c r="N59" s="7"/>
      <c r="O59" s="8">
        <f t="shared" si="24"/>
        <v>800000000</v>
      </c>
      <c r="P59" s="7">
        <v>800000000</v>
      </c>
      <c r="Q59" s="9">
        <f t="shared" si="25"/>
        <v>1</v>
      </c>
      <c r="R59" s="7">
        <v>800000000</v>
      </c>
      <c r="S59" s="9">
        <f t="shared" si="26"/>
        <v>1</v>
      </c>
      <c r="T59" s="5"/>
    </row>
    <row r="60" spans="2:20" ht="74.25" customHeight="1" x14ac:dyDescent="0.25">
      <c r="B60" s="188"/>
      <c r="C60" s="177"/>
      <c r="D60" s="177"/>
      <c r="E60" s="178"/>
      <c r="F60" s="3" t="s">
        <v>129</v>
      </c>
      <c r="G60" s="5">
        <v>2</v>
      </c>
      <c r="H60" s="5"/>
      <c r="I60" s="110" t="s">
        <v>322</v>
      </c>
      <c r="J60" s="3" t="s">
        <v>130</v>
      </c>
      <c r="K60" s="7">
        <v>800000000</v>
      </c>
      <c r="L60" s="7"/>
      <c r="M60" s="7"/>
      <c r="N60" s="7"/>
      <c r="O60" s="8">
        <f t="shared" si="24"/>
        <v>800000000</v>
      </c>
      <c r="P60" s="7">
        <v>800000000</v>
      </c>
      <c r="Q60" s="9">
        <f t="shared" si="25"/>
        <v>1</v>
      </c>
      <c r="R60" s="7">
        <v>0</v>
      </c>
      <c r="S60" s="9">
        <f t="shared" si="26"/>
        <v>0</v>
      </c>
      <c r="T60" s="193" t="s">
        <v>320</v>
      </c>
    </row>
    <row r="61" spans="2:20" ht="62.25" customHeight="1" x14ac:dyDescent="0.25">
      <c r="B61" s="188"/>
      <c r="C61" s="177"/>
      <c r="D61" s="177"/>
      <c r="E61" s="178"/>
      <c r="F61" s="3" t="s">
        <v>110</v>
      </c>
      <c r="G61" s="5">
        <v>47</v>
      </c>
      <c r="H61" s="5"/>
      <c r="I61" s="110" t="s">
        <v>322</v>
      </c>
      <c r="J61" s="3" t="s">
        <v>122</v>
      </c>
      <c r="K61" s="7">
        <v>136000000</v>
      </c>
      <c r="L61" s="7"/>
      <c r="M61" s="7"/>
      <c r="N61" s="7"/>
      <c r="O61" s="8">
        <f t="shared" si="24"/>
        <v>136000000</v>
      </c>
      <c r="P61" s="7">
        <v>136000000</v>
      </c>
      <c r="Q61" s="9">
        <f t="shared" si="25"/>
        <v>1</v>
      </c>
      <c r="R61" s="7">
        <v>0</v>
      </c>
      <c r="S61" s="9">
        <f t="shared" si="26"/>
        <v>0</v>
      </c>
      <c r="T61" s="195"/>
    </row>
    <row r="62" spans="2:20" ht="66.75" customHeight="1" x14ac:dyDescent="0.25">
      <c r="B62" s="188"/>
      <c r="C62" s="177"/>
      <c r="D62" s="177"/>
      <c r="E62" s="178"/>
      <c r="F62" s="3" t="s">
        <v>131</v>
      </c>
      <c r="G62" s="5">
        <v>7</v>
      </c>
      <c r="H62" s="5"/>
      <c r="I62" s="110" t="s">
        <v>322</v>
      </c>
      <c r="J62" s="3" t="s">
        <v>124</v>
      </c>
      <c r="K62" s="7">
        <v>44534129315</v>
      </c>
      <c r="L62" s="7"/>
      <c r="M62" s="7"/>
      <c r="N62" s="7"/>
      <c r="O62" s="8">
        <f t="shared" si="24"/>
        <v>44534129315</v>
      </c>
      <c r="P62" s="7">
        <v>44534129315</v>
      </c>
      <c r="Q62" s="9">
        <f t="shared" si="25"/>
        <v>1</v>
      </c>
      <c r="R62" s="7">
        <v>37244388040.309998</v>
      </c>
      <c r="S62" s="9">
        <f t="shared" si="26"/>
        <v>0.83631113065828666</v>
      </c>
      <c r="T62" s="195"/>
    </row>
    <row r="63" spans="2:20" ht="66" customHeight="1" x14ac:dyDescent="0.25">
      <c r="B63" s="188"/>
      <c r="C63" s="177"/>
      <c r="D63" s="177"/>
      <c r="E63" s="178"/>
      <c r="F63" s="3" t="s">
        <v>112</v>
      </c>
      <c r="G63" s="5">
        <v>3</v>
      </c>
      <c r="H63" s="5"/>
      <c r="I63" s="110" t="s">
        <v>322</v>
      </c>
      <c r="J63" s="3" t="s">
        <v>132</v>
      </c>
      <c r="K63" s="7">
        <v>900000000</v>
      </c>
      <c r="L63" s="7"/>
      <c r="M63" s="7"/>
      <c r="N63" s="7"/>
      <c r="O63" s="8">
        <f t="shared" si="24"/>
        <v>900000000</v>
      </c>
      <c r="P63" s="7">
        <v>900000000</v>
      </c>
      <c r="Q63" s="9">
        <f t="shared" si="25"/>
        <v>1</v>
      </c>
      <c r="R63" s="7">
        <v>0</v>
      </c>
      <c r="S63" s="9">
        <f t="shared" si="26"/>
        <v>0</v>
      </c>
      <c r="T63" s="195"/>
    </row>
    <row r="64" spans="2:20" ht="69" customHeight="1" x14ac:dyDescent="0.25">
      <c r="B64" s="188"/>
      <c r="C64" s="177"/>
      <c r="D64" s="177"/>
      <c r="E64" s="178"/>
      <c r="F64" s="3" t="s">
        <v>133</v>
      </c>
      <c r="G64" s="5">
        <v>3</v>
      </c>
      <c r="H64" s="5"/>
      <c r="I64" s="110" t="s">
        <v>322</v>
      </c>
      <c r="J64" s="3" t="s">
        <v>134</v>
      </c>
      <c r="K64" s="7">
        <v>3604269318</v>
      </c>
      <c r="L64" s="7"/>
      <c r="M64" s="7"/>
      <c r="N64" s="7"/>
      <c r="O64" s="8">
        <f t="shared" si="24"/>
        <v>3604269318</v>
      </c>
      <c r="P64" s="7">
        <v>3604269318</v>
      </c>
      <c r="Q64" s="9">
        <f t="shared" si="25"/>
        <v>1</v>
      </c>
      <c r="R64" s="7">
        <v>0</v>
      </c>
      <c r="S64" s="9">
        <f t="shared" si="26"/>
        <v>0</v>
      </c>
      <c r="T64" s="196"/>
    </row>
    <row r="65" spans="2:21" ht="26.25" customHeight="1" x14ac:dyDescent="0.25">
      <c r="B65" s="22"/>
      <c r="C65" s="5"/>
      <c r="D65" s="5"/>
      <c r="E65" s="2" t="s">
        <v>42</v>
      </c>
      <c r="F65" s="2"/>
      <c r="G65" s="2"/>
      <c r="H65" s="2"/>
      <c r="I65" s="113"/>
      <c r="J65" s="2"/>
      <c r="K65" s="14">
        <f t="shared" ref="K65:P65" si="27">SUM(K55:K64)</f>
        <v>57000000000</v>
      </c>
      <c r="L65" s="14">
        <f t="shared" si="27"/>
        <v>0</v>
      </c>
      <c r="M65" s="14">
        <f t="shared" si="27"/>
        <v>0</v>
      </c>
      <c r="N65" s="14">
        <f t="shared" si="27"/>
        <v>0</v>
      </c>
      <c r="O65" s="14">
        <f t="shared" si="27"/>
        <v>57000000000</v>
      </c>
      <c r="P65" s="14">
        <f t="shared" si="27"/>
        <v>57000000000</v>
      </c>
      <c r="Q65" s="2"/>
      <c r="R65" s="14">
        <f>SUM(R55:R64)</f>
        <v>42548657358.309998</v>
      </c>
      <c r="S65" s="2"/>
      <c r="T65" s="5"/>
    </row>
    <row r="66" spans="2:21" ht="119.25" customHeight="1" x14ac:dyDescent="0.25">
      <c r="B66" s="187" t="s">
        <v>135</v>
      </c>
      <c r="C66" s="173" t="s">
        <v>136</v>
      </c>
      <c r="D66" s="175" t="s">
        <v>137</v>
      </c>
      <c r="E66" s="173" t="s">
        <v>138</v>
      </c>
      <c r="F66" s="3" t="s">
        <v>139</v>
      </c>
      <c r="G66" s="5">
        <v>2127</v>
      </c>
      <c r="H66" s="5"/>
      <c r="I66" s="110" t="s">
        <v>322</v>
      </c>
      <c r="J66" s="11" t="s">
        <v>140</v>
      </c>
      <c r="K66" s="7">
        <v>20740000000</v>
      </c>
      <c r="L66" s="7">
        <v>0</v>
      </c>
      <c r="M66" s="7">
        <v>0</v>
      </c>
      <c r="N66" s="7">
        <v>0</v>
      </c>
      <c r="O66" s="8">
        <f t="shared" ref="O66:O69" si="28">+K66+L66+M66-N66</f>
        <v>20740000000</v>
      </c>
      <c r="P66" s="7">
        <v>20740000000</v>
      </c>
      <c r="Q66" s="9">
        <f>+P66/O66</f>
        <v>1</v>
      </c>
      <c r="R66" s="19">
        <v>17371882406.18</v>
      </c>
      <c r="S66" s="9">
        <f>+R66/O66</f>
        <v>0.8376028161128255</v>
      </c>
      <c r="T66" s="121" t="s">
        <v>319</v>
      </c>
    </row>
    <row r="67" spans="2:21" ht="105" customHeight="1" x14ac:dyDescent="0.25">
      <c r="B67" s="188"/>
      <c r="C67" s="178"/>
      <c r="D67" s="177"/>
      <c r="E67" s="178"/>
      <c r="F67" s="3" t="s">
        <v>139</v>
      </c>
      <c r="G67" s="5">
        <v>17000</v>
      </c>
      <c r="H67" s="5">
        <v>17000</v>
      </c>
      <c r="I67" s="3" t="s">
        <v>318</v>
      </c>
      <c r="J67" s="11" t="s">
        <v>141</v>
      </c>
      <c r="K67" s="7">
        <v>5150000000</v>
      </c>
      <c r="L67" s="7">
        <v>0</v>
      </c>
      <c r="M67" s="7">
        <v>0</v>
      </c>
      <c r="N67" s="7">
        <v>0</v>
      </c>
      <c r="O67" s="8">
        <f t="shared" si="28"/>
        <v>5150000000</v>
      </c>
      <c r="P67" s="7">
        <v>5150000000</v>
      </c>
      <c r="Q67" s="9">
        <f t="shared" ref="Q67:Q69" si="29">+P67/O67</f>
        <v>1</v>
      </c>
      <c r="R67" s="19">
        <v>5150000000</v>
      </c>
      <c r="S67" s="9">
        <f t="shared" ref="S67:S69" si="30">+R67/O67</f>
        <v>1</v>
      </c>
      <c r="T67" s="5"/>
    </row>
    <row r="68" spans="2:21" ht="96.75" customHeight="1" x14ac:dyDescent="0.25">
      <c r="B68" s="188"/>
      <c r="C68" s="178"/>
      <c r="D68" s="177"/>
      <c r="E68" s="178"/>
      <c r="F68" s="3" t="s">
        <v>142</v>
      </c>
      <c r="G68" s="5"/>
      <c r="H68" s="5"/>
      <c r="I68" s="110" t="s">
        <v>322</v>
      </c>
      <c r="J68" s="11" t="s">
        <v>143</v>
      </c>
      <c r="K68" s="7">
        <v>1000000000</v>
      </c>
      <c r="L68" s="7"/>
      <c r="M68" s="7"/>
      <c r="N68" s="7"/>
      <c r="O68" s="8">
        <f t="shared" si="28"/>
        <v>1000000000</v>
      </c>
      <c r="P68" s="7">
        <v>1000000000</v>
      </c>
      <c r="Q68" s="9">
        <f t="shared" si="29"/>
        <v>1</v>
      </c>
      <c r="R68" s="19">
        <v>1000000000</v>
      </c>
      <c r="S68" s="9">
        <f>+R68/O68</f>
        <v>1</v>
      </c>
      <c r="T68" s="5"/>
    </row>
    <row r="69" spans="2:21" ht="92.25" customHeight="1" x14ac:dyDescent="0.25">
      <c r="B69" s="188"/>
      <c r="C69" s="178"/>
      <c r="D69" s="177"/>
      <c r="E69" s="178"/>
      <c r="F69" s="3" t="s">
        <v>139</v>
      </c>
      <c r="G69" s="5"/>
      <c r="H69" s="5"/>
      <c r="I69" s="110" t="s">
        <v>322</v>
      </c>
      <c r="J69" s="11" t="s">
        <v>144</v>
      </c>
      <c r="K69" s="7">
        <v>3110000000</v>
      </c>
      <c r="L69" s="7">
        <v>0</v>
      </c>
      <c r="M69" s="7">
        <v>0</v>
      </c>
      <c r="N69" s="7">
        <v>0</v>
      </c>
      <c r="O69" s="8">
        <f t="shared" si="28"/>
        <v>3110000000</v>
      </c>
      <c r="P69" s="7">
        <v>3110000000</v>
      </c>
      <c r="Q69" s="9">
        <f t="shared" si="29"/>
        <v>1</v>
      </c>
      <c r="R69" s="19">
        <v>3110000000</v>
      </c>
      <c r="S69" s="9">
        <f t="shared" si="30"/>
        <v>1</v>
      </c>
      <c r="T69" s="5"/>
    </row>
    <row r="70" spans="2:21" ht="26.25" customHeight="1" x14ac:dyDescent="0.25">
      <c r="B70" s="188"/>
      <c r="C70" s="178"/>
      <c r="D70" s="5"/>
      <c r="E70" s="2" t="s">
        <v>42</v>
      </c>
      <c r="F70" s="2"/>
      <c r="G70" s="2"/>
      <c r="H70" s="2"/>
      <c r="I70" s="113"/>
      <c r="J70" s="2"/>
      <c r="K70" s="14">
        <f t="shared" ref="K70:P70" si="31">SUM(K66:K69)</f>
        <v>30000000000</v>
      </c>
      <c r="L70" s="14">
        <f t="shared" si="31"/>
        <v>0</v>
      </c>
      <c r="M70" s="14">
        <f t="shared" si="31"/>
        <v>0</v>
      </c>
      <c r="N70" s="14">
        <f t="shared" si="31"/>
        <v>0</v>
      </c>
      <c r="O70" s="14">
        <f t="shared" si="31"/>
        <v>30000000000</v>
      </c>
      <c r="P70" s="14">
        <f t="shared" si="31"/>
        <v>30000000000</v>
      </c>
      <c r="Q70" s="2"/>
      <c r="R70" s="14">
        <f>SUM(R66:R69)</f>
        <v>26631882406.18</v>
      </c>
      <c r="S70" s="2"/>
      <c r="T70" s="8"/>
      <c r="U70" s="21"/>
    </row>
    <row r="71" spans="2:21" ht="70.5" customHeight="1" x14ac:dyDescent="0.25">
      <c r="B71" s="188"/>
      <c r="C71" s="178"/>
      <c r="D71" s="175" t="s">
        <v>145</v>
      </c>
      <c r="E71" s="173" t="s">
        <v>146</v>
      </c>
      <c r="F71" s="3" t="s">
        <v>147</v>
      </c>
      <c r="G71" s="5">
        <v>1</v>
      </c>
      <c r="H71" s="5"/>
      <c r="I71" s="110" t="s">
        <v>322</v>
      </c>
      <c r="J71" s="11" t="s">
        <v>148</v>
      </c>
      <c r="K71" s="7">
        <v>950000000</v>
      </c>
      <c r="L71" s="7">
        <v>0</v>
      </c>
      <c r="M71" s="7">
        <v>0</v>
      </c>
      <c r="N71" s="7">
        <v>0</v>
      </c>
      <c r="O71" s="8">
        <f>+K71+L71+M71-N71</f>
        <v>950000000</v>
      </c>
      <c r="P71" s="8">
        <v>950000000</v>
      </c>
      <c r="Q71" s="9">
        <f>+P71/O71</f>
        <v>1</v>
      </c>
      <c r="R71" s="8">
        <v>950000000</v>
      </c>
      <c r="S71" s="9">
        <f>+R71/O71</f>
        <v>1</v>
      </c>
      <c r="T71" s="5"/>
    </row>
    <row r="72" spans="2:21" ht="70.5" customHeight="1" x14ac:dyDescent="0.25">
      <c r="B72" s="188"/>
      <c r="C72" s="178"/>
      <c r="D72" s="177"/>
      <c r="E72" s="178"/>
      <c r="F72" s="3" t="s">
        <v>147</v>
      </c>
      <c r="G72" s="5">
        <v>1</v>
      </c>
      <c r="H72" s="5"/>
      <c r="I72" s="110" t="s">
        <v>322</v>
      </c>
      <c r="J72" s="11" t="s">
        <v>149</v>
      </c>
      <c r="K72" s="7">
        <v>450000000</v>
      </c>
      <c r="L72" s="7">
        <v>0</v>
      </c>
      <c r="M72" s="7">
        <v>0</v>
      </c>
      <c r="N72" s="7">
        <v>0</v>
      </c>
      <c r="O72" s="8">
        <f t="shared" ref="O72:O79" si="32">+K72+L72+M72-N72</f>
        <v>450000000</v>
      </c>
      <c r="P72" s="8">
        <v>450000000</v>
      </c>
      <c r="Q72" s="9">
        <f t="shared" ref="Q72:Q78" si="33">+P72/O72</f>
        <v>1</v>
      </c>
      <c r="R72" s="8">
        <v>450000000</v>
      </c>
      <c r="S72" s="9">
        <f t="shared" ref="S72:S78" si="34">+R72/O72</f>
        <v>1</v>
      </c>
      <c r="T72" s="5"/>
    </row>
    <row r="73" spans="2:21" ht="70.5" customHeight="1" x14ac:dyDescent="0.25">
      <c r="B73" s="188"/>
      <c r="C73" s="178"/>
      <c r="D73" s="177"/>
      <c r="E73" s="178"/>
      <c r="F73" s="3" t="s">
        <v>147</v>
      </c>
      <c r="G73" s="5">
        <v>1</v>
      </c>
      <c r="H73" s="5"/>
      <c r="I73" s="110" t="s">
        <v>322</v>
      </c>
      <c r="J73" s="11" t="s">
        <v>150</v>
      </c>
      <c r="K73" s="7">
        <v>350000000</v>
      </c>
      <c r="L73" s="7">
        <v>0</v>
      </c>
      <c r="M73" s="7">
        <v>0</v>
      </c>
      <c r="N73" s="7">
        <v>0</v>
      </c>
      <c r="O73" s="8">
        <f t="shared" si="32"/>
        <v>350000000</v>
      </c>
      <c r="P73" s="8">
        <v>350000000</v>
      </c>
      <c r="Q73" s="9">
        <f t="shared" si="33"/>
        <v>1</v>
      </c>
      <c r="R73" s="8">
        <v>350000000</v>
      </c>
      <c r="S73" s="9">
        <f t="shared" si="34"/>
        <v>1</v>
      </c>
      <c r="T73" s="5"/>
    </row>
    <row r="74" spans="2:21" ht="70.5" customHeight="1" x14ac:dyDescent="0.25">
      <c r="B74" s="188"/>
      <c r="C74" s="178"/>
      <c r="D74" s="177"/>
      <c r="E74" s="178"/>
      <c r="F74" s="3" t="s">
        <v>147</v>
      </c>
      <c r="G74" s="5">
        <v>1</v>
      </c>
      <c r="H74" s="5"/>
      <c r="I74" s="110" t="s">
        <v>322</v>
      </c>
      <c r="J74" s="11" t="s">
        <v>151</v>
      </c>
      <c r="K74" s="7">
        <v>250000000</v>
      </c>
      <c r="L74" s="7">
        <v>0</v>
      </c>
      <c r="M74" s="7">
        <v>0</v>
      </c>
      <c r="N74" s="7">
        <v>0</v>
      </c>
      <c r="O74" s="8">
        <f t="shared" si="32"/>
        <v>250000000</v>
      </c>
      <c r="P74" s="8">
        <v>250000000</v>
      </c>
      <c r="Q74" s="9">
        <f t="shared" si="33"/>
        <v>1</v>
      </c>
      <c r="R74" s="8">
        <v>250000000</v>
      </c>
      <c r="S74" s="9">
        <f t="shared" si="34"/>
        <v>1</v>
      </c>
      <c r="T74" s="5"/>
    </row>
    <row r="75" spans="2:21" ht="70.5" customHeight="1" x14ac:dyDescent="0.25">
      <c r="B75" s="188"/>
      <c r="C75" s="178"/>
      <c r="D75" s="177"/>
      <c r="E75" s="178"/>
      <c r="F75" s="3" t="s">
        <v>147</v>
      </c>
      <c r="G75" s="5">
        <v>1</v>
      </c>
      <c r="H75" s="5"/>
      <c r="I75" s="110" t="s">
        <v>322</v>
      </c>
      <c r="J75" s="11" t="s">
        <v>152</v>
      </c>
      <c r="K75" s="7">
        <v>250000000</v>
      </c>
      <c r="L75" s="7">
        <v>0</v>
      </c>
      <c r="M75" s="7">
        <v>0</v>
      </c>
      <c r="N75" s="7">
        <v>0</v>
      </c>
      <c r="O75" s="8">
        <f t="shared" si="32"/>
        <v>250000000</v>
      </c>
      <c r="P75" s="8">
        <v>250000000</v>
      </c>
      <c r="Q75" s="9">
        <f t="shared" si="33"/>
        <v>1</v>
      </c>
      <c r="R75" s="8">
        <v>250000000</v>
      </c>
      <c r="S75" s="9">
        <f t="shared" si="34"/>
        <v>1</v>
      </c>
      <c r="T75" s="5"/>
    </row>
    <row r="76" spans="2:21" ht="151.5" customHeight="1" x14ac:dyDescent="0.25">
      <c r="B76" s="188"/>
      <c r="C76" s="178"/>
      <c r="D76" s="177"/>
      <c r="E76" s="178"/>
      <c r="F76" s="3" t="s">
        <v>147</v>
      </c>
      <c r="G76" s="5">
        <v>1</v>
      </c>
      <c r="H76" s="5"/>
      <c r="I76" s="110" t="s">
        <v>322</v>
      </c>
      <c r="J76" s="11" t="s">
        <v>153</v>
      </c>
      <c r="K76" s="7">
        <v>4800000000</v>
      </c>
      <c r="L76" s="7">
        <v>0</v>
      </c>
      <c r="M76" s="7">
        <v>0</v>
      </c>
      <c r="N76" s="7">
        <v>0</v>
      </c>
      <c r="O76" s="8">
        <f t="shared" si="32"/>
        <v>4800000000</v>
      </c>
      <c r="P76" s="8">
        <v>4800000000</v>
      </c>
      <c r="Q76" s="9">
        <f t="shared" si="33"/>
        <v>1</v>
      </c>
      <c r="R76" s="8">
        <v>2800000000</v>
      </c>
      <c r="S76" s="9">
        <f t="shared" si="34"/>
        <v>0.58333333333333337</v>
      </c>
      <c r="T76" s="121" t="s">
        <v>319</v>
      </c>
    </row>
    <row r="77" spans="2:21" ht="88.5" customHeight="1" x14ac:dyDescent="0.25">
      <c r="B77" s="188"/>
      <c r="C77" s="178"/>
      <c r="D77" s="177"/>
      <c r="E77" s="178"/>
      <c r="F77" s="3" t="s">
        <v>147</v>
      </c>
      <c r="G77" s="5">
        <v>1</v>
      </c>
      <c r="H77" s="5"/>
      <c r="I77" s="110" t="s">
        <v>322</v>
      </c>
      <c r="J77" s="11" t="s">
        <v>154</v>
      </c>
      <c r="K77" s="7">
        <v>1500000000</v>
      </c>
      <c r="L77" s="7">
        <v>0</v>
      </c>
      <c r="M77" s="7">
        <v>0</v>
      </c>
      <c r="N77" s="7">
        <v>0</v>
      </c>
      <c r="O77" s="8">
        <f t="shared" si="32"/>
        <v>1500000000</v>
      </c>
      <c r="P77" s="8">
        <v>1500000000</v>
      </c>
      <c r="Q77" s="9">
        <f t="shared" si="33"/>
        <v>1</v>
      </c>
      <c r="R77" s="8">
        <v>1500000000</v>
      </c>
      <c r="S77" s="9">
        <f t="shared" si="34"/>
        <v>1</v>
      </c>
      <c r="T77" s="5"/>
    </row>
    <row r="78" spans="2:21" ht="87.75" customHeight="1" x14ac:dyDescent="0.25">
      <c r="B78" s="188"/>
      <c r="C78" s="178"/>
      <c r="D78" s="177"/>
      <c r="E78" s="178"/>
      <c r="F78" s="3" t="s">
        <v>147</v>
      </c>
      <c r="G78" s="5">
        <v>1</v>
      </c>
      <c r="H78" s="5"/>
      <c r="I78" s="110" t="s">
        <v>322</v>
      </c>
      <c r="J78" s="11" t="s">
        <v>155</v>
      </c>
      <c r="K78" s="7">
        <v>450000000</v>
      </c>
      <c r="L78" s="7">
        <v>0</v>
      </c>
      <c r="M78" s="7">
        <v>0</v>
      </c>
      <c r="N78" s="7">
        <v>0</v>
      </c>
      <c r="O78" s="8">
        <f t="shared" si="32"/>
        <v>450000000</v>
      </c>
      <c r="P78" s="8">
        <v>450000000</v>
      </c>
      <c r="Q78" s="9">
        <f t="shared" si="33"/>
        <v>1</v>
      </c>
      <c r="R78" s="8">
        <v>450000000</v>
      </c>
      <c r="S78" s="9">
        <f t="shared" si="34"/>
        <v>1</v>
      </c>
      <c r="T78" s="5"/>
    </row>
    <row r="79" spans="2:21" ht="82.5" customHeight="1" x14ac:dyDescent="0.25">
      <c r="B79" s="189"/>
      <c r="C79" s="174"/>
      <c r="D79" s="176"/>
      <c r="E79" s="174"/>
      <c r="F79" s="3" t="s">
        <v>147</v>
      </c>
      <c r="G79" s="5">
        <v>1</v>
      </c>
      <c r="H79" s="5"/>
      <c r="I79" s="110" t="s">
        <v>322</v>
      </c>
      <c r="J79" s="11" t="s">
        <v>156</v>
      </c>
      <c r="K79" s="7">
        <v>1000000000</v>
      </c>
      <c r="L79" s="7">
        <v>0</v>
      </c>
      <c r="M79" s="7">
        <v>0</v>
      </c>
      <c r="N79" s="7"/>
      <c r="O79" s="8">
        <f t="shared" si="32"/>
        <v>1000000000</v>
      </c>
      <c r="P79" s="8">
        <v>1000000000</v>
      </c>
      <c r="Q79" s="9">
        <v>0</v>
      </c>
      <c r="R79" s="8">
        <v>1000000000</v>
      </c>
      <c r="S79" s="9">
        <v>0</v>
      </c>
      <c r="T79" s="121" t="s">
        <v>326</v>
      </c>
    </row>
    <row r="80" spans="2:21" ht="38.25" customHeight="1" x14ac:dyDescent="0.25">
      <c r="B80" s="22"/>
      <c r="C80" s="5"/>
      <c r="D80" s="5"/>
      <c r="E80" s="2" t="s">
        <v>42</v>
      </c>
      <c r="F80" s="2"/>
      <c r="G80" s="2"/>
      <c r="H80" s="2"/>
      <c r="I80" s="113"/>
      <c r="J80" s="2"/>
      <c r="K80" s="14">
        <f>SUM(K71:K79)</f>
        <v>10000000000</v>
      </c>
      <c r="L80" s="14">
        <f>SUM(L71:L79)</f>
        <v>0</v>
      </c>
      <c r="M80" s="14">
        <f t="shared" ref="M80:N80" si="35">SUM(M71:M79)</f>
        <v>0</v>
      </c>
      <c r="N80" s="14">
        <f t="shared" si="35"/>
        <v>0</v>
      </c>
      <c r="O80" s="14">
        <f>SUM(O71:O79)</f>
        <v>10000000000</v>
      </c>
      <c r="P80" s="14">
        <f>SUM(P71:P79)</f>
        <v>10000000000</v>
      </c>
      <c r="Q80" s="2"/>
      <c r="R80" s="14">
        <f>SUM(R71:R79)</f>
        <v>8000000000</v>
      </c>
      <c r="S80" s="2"/>
      <c r="T80" s="121" t="s">
        <v>327</v>
      </c>
    </row>
    <row r="81" spans="2:20" ht="37.5" customHeight="1" x14ac:dyDescent="0.25">
      <c r="B81" s="22"/>
      <c r="C81" s="5"/>
      <c r="D81" s="5"/>
      <c r="E81" s="2" t="s">
        <v>157</v>
      </c>
      <c r="F81" s="2"/>
      <c r="G81" s="2"/>
      <c r="H81" s="2"/>
      <c r="I81" s="113"/>
      <c r="J81" s="2" t="s">
        <v>158</v>
      </c>
      <c r="K81" s="14">
        <f>+K14+K16+K23+K27+K33+K38+K54+K65+K70+K80+K48</f>
        <v>371736754565</v>
      </c>
      <c r="L81" s="14">
        <f>+L14+L16+L23+L27+L33+L38+L54+L65+L70+L80</f>
        <v>14728407962</v>
      </c>
      <c r="M81" s="14">
        <f>+M14+M16+M23+M27+M33+M38+M54+M65+M70+M80</f>
        <v>2366015633</v>
      </c>
      <c r="N81" s="14">
        <f>+N14+N16+N23+N27+N33+N38+N54+N65+N70+N80</f>
        <v>2366015633</v>
      </c>
      <c r="O81" s="14">
        <f>+O14+O16+O23+O27+O33+O38+O54+O65+O70+O80+O48</f>
        <v>386465162527</v>
      </c>
      <c r="P81" s="14">
        <f>+P14+P16+P23+P27+P33+P38+P54+P65+P70+P80+P48</f>
        <v>383248706939.17004</v>
      </c>
      <c r="Q81" s="2"/>
      <c r="R81" s="14">
        <f>+R14+R16+R23+R27+R33+R38+R48+R54+R65+R70+R80</f>
        <v>336030321658.47003</v>
      </c>
      <c r="S81" s="2"/>
      <c r="T81" s="121" t="s">
        <v>327</v>
      </c>
    </row>
    <row r="82" spans="2:20" ht="15" customHeight="1" x14ac:dyDescent="0.3">
      <c r="B82" s="190" t="s">
        <v>339</v>
      </c>
      <c r="C82" s="190"/>
      <c r="D82" s="190"/>
      <c r="E82" s="190"/>
      <c r="F82" s="190"/>
      <c r="G82" s="190"/>
      <c r="H82" s="190"/>
      <c r="I82" s="190"/>
      <c r="J82" s="190"/>
      <c r="K82" s="190"/>
      <c r="L82" s="190"/>
      <c r="M82" s="190"/>
      <c r="N82" s="190"/>
    </row>
    <row r="83" spans="2:20" x14ac:dyDescent="0.25">
      <c r="E83" s="129" t="s">
        <v>338</v>
      </c>
      <c r="O83" s="21"/>
      <c r="P83" s="35"/>
      <c r="R83" s="35"/>
    </row>
    <row r="84" spans="2:20" x14ac:dyDescent="0.25">
      <c r="K84" s="21"/>
      <c r="O84" s="15"/>
      <c r="P84" s="21"/>
      <c r="R84" s="21"/>
    </row>
    <row r="85" spans="2:20" x14ac:dyDescent="0.25">
      <c r="K85" s="21"/>
      <c r="P85" s="21"/>
      <c r="R85" s="21"/>
    </row>
    <row r="86" spans="2:20" x14ac:dyDescent="0.25">
      <c r="O86" s="16"/>
      <c r="P86" s="21"/>
      <c r="R86" s="21"/>
    </row>
    <row r="87" spans="2:20" x14ac:dyDescent="0.25">
      <c r="K87" s="21"/>
    </row>
    <row r="88" spans="2:20" x14ac:dyDescent="0.25">
      <c r="P88" s="21"/>
    </row>
  </sheetData>
  <mergeCells count="118">
    <mergeCell ref="T55:T58"/>
    <mergeCell ref="T60:T64"/>
    <mergeCell ref="T39:T47"/>
    <mergeCell ref="I6:I8"/>
    <mergeCell ref="I17:I18"/>
    <mergeCell ref="H17:H18"/>
    <mergeCell ref="H19:H20"/>
    <mergeCell ref="I19:I20"/>
    <mergeCell ref="H21:H22"/>
    <mergeCell ref="I21:I22"/>
    <mergeCell ref="H24:H26"/>
    <mergeCell ref="I24:I26"/>
    <mergeCell ref="R21:R22"/>
    <mergeCell ref="S21:S22"/>
    <mergeCell ref="I34:I37"/>
    <mergeCell ref="T21:T22"/>
    <mergeCell ref="H39:H41"/>
    <mergeCell ref="H42:H44"/>
    <mergeCell ref="H46:H47"/>
    <mergeCell ref="B82:N82"/>
    <mergeCell ref="F1:S3"/>
    <mergeCell ref="T7:T8"/>
    <mergeCell ref="T17:T18"/>
    <mergeCell ref="B66:B79"/>
    <mergeCell ref="C66:C79"/>
    <mergeCell ref="D66:D69"/>
    <mergeCell ref="E66:E69"/>
    <mergeCell ref="D71:D79"/>
    <mergeCell ref="E71:E79"/>
    <mergeCell ref="B49:B53"/>
    <mergeCell ref="C49:C53"/>
    <mergeCell ref="D49:D53"/>
    <mergeCell ref="E49:E53"/>
    <mergeCell ref="B55:B64"/>
    <mergeCell ref="C55:C64"/>
    <mergeCell ref="D55:D64"/>
    <mergeCell ref="E55:E64"/>
    <mergeCell ref="E39:E47"/>
    <mergeCell ref="F39:F41"/>
    <mergeCell ref="G39:G41"/>
    <mergeCell ref="F42:F44"/>
    <mergeCell ref="G42:G44"/>
    <mergeCell ref="F46:F47"/>
    <mergeCell ref="B24:B26"/>
    <mergeCell ref="C24:C26"/>
    <mergeCell ref="D24:D26"/>
    <mergeCell ref="E24:E26"/>
    <mergeCell ref="F24:F26"/>
    <mergeCell ref="G46:G47"/>
    <mergeCell ref="B34:B37"/>
    <mergeCell ref="C34:C37"/>
    <mergeCell ref="D34:D37"/>
    <mergeCell ref="E34:E37"/>
    <mergeCell ref="F35:F37"/>
    <mergeCell ref="G35:G37"/>
    <mergeCell ref="G24:G26"/>
    <mergeCell ref="B28:B32"/>
    <mergeCell ref="C28:C32"/>
    <mergeCell ref="D28:D32"/>
    <mergeCell ref="E28:E32"/>
    <mergeCell ref="F31:F32"/>
    <mergeCell ref="F21:F22"/>
    <mergeCell ref="G21:G22"/>
    <mergeCell ref="K21:K22"/>
    <mergeCell ref="L21:L22"/>
    <mergeCell ref="M21:M22"/>
    <mergeCell ref="N21:N22"/>
    <mergeCell ref="O21:O22"/>
    <mergeCell ref="P21:P22"/>
    <mergeCell ref="Q21:Q22"/>
    <mergeCell ref="B6:B8"/>
    <mergeCell ref="C6:C8"/>
    <mergeCell ref="D6:D8"/>
    <mergeCell ref="E6:E8"/>
    <mergeCell ref="Q17:Q18"/>
    <mergeCell ref="R17:R18"/>
    <mergeCell ref="S17:S18"/>
    <mergeCell ref="F19:F20"/>
    <mergeCell ref="G19:G20"/>
    <mergeCell ref="K19:K20"/>
    <mergeCell ref="L19:L20"/>
    <mergeCell ref="M19:M20"/>
    <mergeCell ref="N19:N20"/>
    <mergeCell ref="O19:O20"/>
    <mergeCell ref="K17:K18"/>
    <mergeCell ref="L17:L18"/>
    <mergeCell ref="M17:M18"/>
    <mergeCell ref="N17:N18"/>
    <mergeCell ref="O17:O18"/>
    <mergeCell ref="P17:P18"/>
    <mergeCell ref="P19:P20"/>
    <mergeCell ref="Q19:Q20"/>
    <mergeCell ref="R19:R20"/>
    <mergeCell ref="S19:S20"/>
    <mergeCell ref="F6:F8"/>
    <mergeCell ref="G6:G8"/>
    <mergeCell ref="B1:E3"/>
    <mergeCell ref="J4:S4"/>
    <mergeCell ref="S7:S8"/>
    <mergeCell ref="B9:B22"/>
    <mergeCell ref="C9:C22"/>
    <mergeCell ref="D9:D13"/>
    <mergeCell ref="E9:E13"/>
    <mergeCell ref="G11:G12"/>
    <mergeCell ref="D17:D22"/>
    <mergeCell ref="E17:E22"/>
    <mergeCell ref="F17:F18"/>
    <mergeCell ref="G17:G18"/>
    <mergeCell ref="H6:H8"/>
    <mergeCell ref="J6:J8"/>
    <mergeCell ref="K6:O6"/>
    <mergeCell ref="P6:S6"/>
    <mergeCell ref="K7:L7"/>
    <mergeCell ref="M7:N7"/>
    <mergeCell ref="O7:O8"/>
    <mergeCell ref="P7:P8"/>
    <mergeCell ref="Q7:Q8"/>
    <mergeCell ref="R7:R8"/>
  </mergeCells>
  <printOptions horizontalCentered="1"/>
  <pageMargins left="0.39370078740157483" right="0.39370078740157483" top="0.39370078740157483" bottom="0.39370078740157483" header="0.31496062992125984" footer="0.31496062992125984"/>
  <pageSetup paperSize="5"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Plan de Inversión 2021</vt:lpstr>
      <vt:lpstr>Control de Cambios</vt:lpstr>
      <vt:lpstr>Seguimiento OAPII - 4 trimestre</vt:lpstr>
      <vt:lpstr>Seguimiento OCI - 4 trimestre</vt:lpstr>
      <vt:lpstr>'Plan de Inversión 2021'!Área_de_impresión</vt:lpstr>
      <vt:lpstr>'Seguimiento OAPII - 4 trimestre'!Área_de_impresión</vt:lpstr>
      <vt:lpstr>'Seguimiento OCI - 4 trimestre'!Área_de_impresión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Andrea Rodríguez González</dc:creator>
  <cp:lastModifiedBy>Guillermo Alba Cárdenas</cp:lastModifiedBy>
  <dcterms:created xsi:type="dcterms:W3CDTF">2022-03-23T15:16:41Z</dcterms:created>
  <dcterms:modified xsi:type="dcterms:W3CDTF">2022-03-30T22:04:24Z</dcterms:modified>
</cp:coreProperties>
</file>