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GUILLERMO ALBA 2022\2022\MINCIENCIAS 2022\SEGUIMIENTO PLANES\SEG. PAINV\"/>
    </mc:Choice>
  </mc:AlternateContent>
  <xr:revisionPtr revIDLastSave="0" documentId="13_ncr:1_{9046E97D-A8E3-4557-9D41-D4FA2AE1284A}" xr6:coauthVersionLast="47" xr6:coauthVersionMax="47" xr10:uidLastSave="{00000000-0000-0000-0000-000000000000}"/>
  <bookViews>
    <workbookView xWindow="-120" yWindow="-120" windowWidth="20730" windowHeight="11160" firstSheet="2" activeTab="3" xr2:uid="{BEF156C7-408C-4ED0-89E0-8485308503B4}"/>
  </bookViews>
  <sheets>
    <sheet name="Plan de Inversión 2021" sheetId="3" r:id="rId1"/>
    <sheet name="Control de Cambios" sheetId="4" r:id="rId2"/>
    <sheet name="Seguimiento OAPII - 4 trimestre" sheetId="2" r:id="rId3"/>
    <sheet name="Seguimiento OCI - 4 trimestre" sheetId="5" r:id="rId4"/>
  </sheets>
  <definedNames>
    <definedName name="_xlnm.Print_Area" localSheetId="0">'Plan de Inversión 2021'!$B$1:$R$88</definedName>
    <definedName name="_xlnm.Print_Area" localSheetId="2">'Seguimiento OAPII - 4 trimestre'!$B$1:$R$83</definedName>
    <definedName name="_xlnm.Print_Area" localSheetId="3">'Seguimiento OCI - 4 trimestre'!$B$1:$S$83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0" i="5" l="1"/>
  <c r="P80" i="5"/>
  <c r="N80" i="5"/>
  <c r="M80" i="5"/>
  <c r="L80" i="5"/>
  <c r="K80" i="5"/>
  <c r="O79" i="5"/>
  <c r="O78" i="5"/>
  <c r="S78" i="5" s="1"/>
  <c r="S77" i="5"/>
  <c r="O77" i="5"/>
  <c r="Q77" i="5" s="1"/>
  <c r="Q76" i="5"/>
  <c r="O76" i="5"/>
  <c r="S76" i="5" s="1"/>
  <c r="O75" i="5"/>
  <c r="S75" i="5" s="1"/>
  <c r="S74" i="5"/>
  <c r="O74" i="5"/>
  <c r="Q74" i="5" s="1"/>
  <c r="O73" i="5"/>
  <c r="O80" i="5" s="1"/>
  <c r="S72" i="5"/>
  <c r="Q72" i="5"/>
  <c r="O72" i="5"/>
  <c r="O71" i="5"/>
  <c r="S71" i="5" s="1"/>
  <c r="R70" i="5"/>
  <c r="P70" i="5"/>
  <c r="N70" i="5"/>
  <c r="M70" i="5"/>
  <c r="L70" i="5"/>
  <c r="K70" i="5"/>
  <c r="O69" i="5"/>
  <c r="S69" i="5" s="1"/>
  <c r="O68" i="5"/>
  <c r="Q68" i="5" s="1"/>
  <c r="O67" i="5"/>
  <c r="S67" i="5" s="1"/>
  <c r="O66" i="5"/>
  <c r="R65" i="5"/>
  <c r="P65" i="5"/>
  <c r="N65" i="5"/>
  <c r="M65" i="5"/>
  <c r="L65" i="5"/>
  <c r="K65" i="5"/>
  <c r="S64" i="5"/>
  <c r="Q64" i="5"/>
  <c r="O64" i="5"/>
  <c r="O63" i="5"/>
  <c r="S63" i="5" s="1"/>
  <c r="Q62" i="5"/>
  <c r="O62" i="5"/>
  <c r="S62" i="5" s="1"/>
  <c r="S61" i="5"/>
  <c r="O61" i="5"/>
  <c r="Q61" i="5" s="1"/>
  <c r="S60" i="5"/>
  <c r="O60" i="5"/>
  <c r="Q60" i="5" s="1"/>
  <c r="O59" i="5"/>
  <c r="Q59" i="5" s="1"/>
  <c r="O58" i="5"/>
  <c r="S58" i="5" s="1"/>
  <c r="O57" i="5"/>
  <c r="S57" i="5" s="1"/>
  <c r="S56" i="5"/>
  <c r="Q56" i="5"/>
  <c r="O56" i="5"/>
  <c r="O55" i="5"/>
  <c r="Q55" i="5" s="1"/>
  <c r="R54" i="5"/>
  <c r="P54" i="5"/>
  <c r="N54" i="5"/>
  <c r="M54" i="5"/>
  <c r="L54" i="5"/>
  <c r="K54" i="5"/>
  <c r="O53" i="5"/>
  <c r="O52" i="5"/>
  <c r="O54" i="5" s="1"/>
  <c r="S51" i="5"/>
  <c r="O51" i="5"/>
  <c r="Q51" i="5" s="1"/>
  <c r="S50" i="5"/>
  <c r="O50" i="5"/>
  <c r="Q50" i="5" s="1"/>
  <c r="S49" i="5"/>
  <c r="O49" i="5"/>
  <c r="Q49" i="5" s="1"/>
  <c r="R48" i="5"/>
  <c r="P48" i="5"/>
  <c r="N48" i="5"/>
  <c r="M48" i="5"/>
  <c r="L48" i="5"/>
  <c r="K48" i="5"/>
  <c r="O47" i="5"/>
  <c r="O46" i="5"/>
  <c r="O45" i="5"/>
  <c r="O44" i="5"/>
  <c r="O43" i="5"/>
  <c r="O42" i="5"/>
  <c r="O41" i="5"/>
  <c r="O40" i="5"/>
  <c r="O39" i="5"/>
  <c r="R38" i="5"/>
  <c r="P38" i="5"/>
  <c r="N38" i="5"/>
  <c r="M38" i="5"/>
  <c r="L38" i="5"/>
  <c r="K38" i="5"/>
  <c r="S37" i="5"/>
  <c r="O37" i="5"/>
  <c r="O36" i="5"/>
  <c r="S36" i="5" s="1"/>
  <c r="O35" i="5"/>
  <c r="O34" i="5"/>
  <c r="Q34" i="5" s="1"/>
  <c r="R33" i="5"/>
  <c r="P33" i="5"/>
  <c r="N33" i="5"/>
  <c r="M33" i="5"/>
  <c r="L33" i="5"/>
  <c r="K33" i="5"/>
  <c r="O32" i="5"/>
  <c r="O31" i="5"/>
  <c r="O30" i="5"/>
  <c r="S30" i="5" s="1"/>
  <c r="O29" i="5"/>
  <c r="S29" i="5" s="1"/>
  <c r="O28" i="5"/>
  <c r="R27" i="5"/>
  <c r="P27" i="5"/>
  <c r="N27" i="5"/>
  <c r="M27" i="5"/>
  <c r="L27" i="5"/>
  <c r="K27" i="5"/>
  <c r="S26" i="5"/>
  <c r="O26" i="5"/>
  <c r="Q26" i="5" s="1"/>
  <c r="O25" i="5"/>
  <c r="Q25" i="5" s="1"/>
  <c r="Q24" i="5"/>
  <c r="O24" i="5"/>
  <c r="S24" i="5" s="1"/>
  <c r="R23" i="5"/>
  <c r="P23" i="5"/>
  <c r="N23" i="5"/>
  <c r="M23" i="5"/>
  <c r="L23" i="5"/>
  <c r="K23" i="5"/>
  <c r="O21" i="5"/>
  <c r="Q21" i="5" s="1"/>
  <c r="O19" i="5"/>
  <c r="Q19" i="5" s="1"/>
  <c r="S17" i="5"/>
  <c r="Q17" i="5"/>
  <c r="O17" i="5"/>
  <c r="O23" i="5" s="1"/>
  <c r="R16" i="5"/>
  <c r="P16" i="5"/>
  <c r="O16" i="5"/>
  <c r="N16" i="5"/>
  <c r="M16" i="5"/>
  <c r="L16" i="5"/>
  <c r="K16" i="5"/>
  <c r="O15" i="5"/>
  <c r="Q15" i="5" s="1"/>
  <c r="R14" i="5"/>
  <c r="N14" i="5"/>
  <c r="M14" i="5"/>
  <c r="L14" i="5"/>
  <c r="K14" i="5"/>
  <c r="O13" i="5"/>
  <c r="O12" i="5"/>
  <c r="S12" i="5" s="1"/>
  <c r="O11" i="5"/>
  <c r="S11" i="5" s="1"/>
  <c r="O10" i="5"/>
  <c r="S10" i="5" s="1"/>
  <c r="O9" i="5"/>
  <c r="Q101" i="3"/>
  <c r="P101" i="3"/>
  <c r="O101" i="3"/>
  <c r="N101" i="3"/>
  <c r="M101" i="3"/>
  <c r="R100" i="3"/>
  <c r="M100" i="3"/>
  <c r="R99" i="3"/>
  <c r="R98" i="3"/>
  <c r="R97" i="3"/>
  <c r="R96" i="3"/>
  <c r="R101" i="3" s="1"/>
  <c r="Q95" i="3"/>
  <c r="P95" i="3"/>
  <c r="O95" i="3"/>
  <c r="N95" i="3"/>
  <c r="M95" i="3"/>
  <c r="R94" i="3"/>
  <c r="R93" i="3"/>
  <c r="R92" i="3"/>
  <c r="R95" i="3" s="1"/>
  <c r="R91" i="3"/>
  <c r="R90" i="3"/>
  <c r="R89" i="3"/>
  <c r="Q88" i="3"/>
  <c r="P88" i="3"/>
  <c r="O88" i="3"/>
  <c r="N88" i="3"/>
  <c r="M88" i="3"/>
  <c r="R87" i="3"/>
  <c r="R86" i="3"/>
  <c r="R85" i="3"/>
  <c r="R84" i="3"/>
  <c r="R83" i="3"/>
  <c r="R82" i="3"/>
  <c r="R81" i="3"/>
  <c r="R80" i="3"/>
  <c r="R88" i="3" s="1"/>
  <c r="R79" i="3"/>
  <c r="P78" i="3"/>
  <c r="O78" i="3"/>
  <c r="N78" i="3"/>
  <c r="M78" i="3"/>
  <c r="R77" i="3"/>
  <c r="R76" i="3"/>
  <c r="R75" i="3"/>
  <c r="R74" i="3"/>
  <c r="R78" i="3" s="1"/>
  <c r="Q73" i="3"/>
  <c r="P73" i="3"/>
  <c r="O73" i="3"/>
  <c r="N73" i="3"/>
  <c r="R72" i="3"/>
  <c r="R71" i="3"/>
  <c r="R70" i="3"/>
  <c r="R69" i="3"/>
  <c r="R68" i="3"/>
  <c r="R67" i="3"/>
  <c r="R66" i="3"/>
  <c r="R65" i="3"/>
  <c r="R64" i="3"/>
  <c r="R63" i="3"/>
  <c r="R62" i="3"/>
  <c r="R61" i="3"/>
  <c r="M60" i="3"/>
  <c r="M73" i="3" s="1"/>
  <c r="P59" i="3"/>
  <c r="O59" i="3"/>
  <c r="N59" i="3"/>
  <c r="M59" i="3"/>
  <c r="R58" i="3"/>
  <c r="R57" i="3"/>
  <c r="R56" i="3"/>
  <c r="R55" i="3"/>
  <c r="R59" i="3" s="1"/>
  <c r="R54" i="3"/>
  <c r="P53" i="3"/>
  <c r="O53" i="3"/>
  <c r="N53" i="3"/>
  <c r="M53" i="3"/>
  <c r="R52" i="3"/>
  <c r="R51" i="3"/>
  <c r="R50" i="3"/>
  <c r="M50" i="3"/>
  <c r="R49" i="3"/>
  <c r="R48" i="3"/>
  <c r="R53" i="3" s="1"/>
  <c r="Q47" i="3"/>
  <c r="P47" i="3"/>
  <c r="O47" i="3"/>
  <c r="N47" i="3"/>
  <c r="M46" i="3"/>
  <c r="M47" i="3" s="1"/>
  <c r="R45" i="3"/>
  <c r="R44" i="3"/>
  <c r="R43" i="3"/>
  <c r="R42" i="3"/>
  <c r="R41" i="3"/>
  <c r="R40" i="3"/>
  <c r="R39" i="3"/>
  <c r="R38" i="3"/>
  <c r="R37" i="3"/>
  <c r="Q36" i="3"/>
  <c r="Q102" i="3" s="1"/>
  <c r="P36" i="3"/>
  <c r="O36" i="3"/>
  <c r="N36" i="3"/>
  <c r="M36" i="3"/>
  <c r="R35" i="3"/>
  <c r="R34" i="3"/>
  <c r="R33" i="3"/>
  <c r="R32" i="3"/>
  <c r="R31" i="3"/>
  <c r="R30" i="3"/>
  <c r="R29" i="3"/>
  <c r="R28" i="3"/>
  <c r="R27" i="3"/>
  <c r="R26" i="3"/>
  <c r="R25" i="3"/>
  <c r="R24" i="3"/>
  <c r="R23" i="3"/>
  <c r="R36" i="3" s="1"/>
  <c r="R22" i="3"/>
  <c r="R21" i="3"/>
  <c r="R20" i="3"/>
  <c r="R19" i="3"/>
  <c r="Q18" i="3"/>
  <c r="P18" i="3"/>
  <c r="P102" i="3" s="1"/>
  <c r="O18" i="3"/>
  <c r="N18" i="3"/>
  <c r="M18" i="3"/>
  <c r="R17" i="3"/>
  <c r="R16" i="3"/>
  <c r="R15" i="3"/>
  <c r="R14" i="3"/>
  <c r="R13" i="3"/>
  <c r="R12" i="3"/>
  <c r="R11" i="3"/>
  <c r="R18" i="3" s="1"/>
  <c r="R10" i="3"/>
  <c r="Q9" i="3"/>
  <c r="P9" i="3"/>
  <c r="O9" i="3"/>
  <c r="O102" i="3" s="1"/>
  <c r="N9" i="3"/>
  <c r="N102" i="3" s="1"/>
  <c r="M9" i="3"/>
  <c r="M102" i="3" s="1"/>
  <c r="N104" i="3" s="1"/>
  <c r="R8" i="3"/>
  <c r="R9" i="3" s="1"/>
  <c r="Q36" i="5" l="1"/>
  <c r="S59" i="5"/>
  <c r="Q63" i="5"/>
  <c r="S68" i="5"/>
  <c r="Q75" i="5"/>
  <c r="Q78" i="5"/>
  <c r="O33" i="5"/>
  <c r="O70" i="5"/>
  <c r="O48" i="5"/>
  <c r="Q11" i="5"/>
  <c r="S21" i="5"/>
  <c r="R81" i="5"/>
  <c r="Q66" i="5"/>
  <c r="O14" i="5"/>
  <c r="O81" i="5" s="1"/>
  <c r="S19" i="5"/>
  <c r="N81" i="5"/>
  <c r="O27" i="5"/>
  <c r="K81" i="5"/>
  <c r="S25" i="5"/>
  <c r="L81" i="5"/>
  <c r="M81" i="5"/>
  <c r="S15" i="5"/>
  <c r="S34" i="5"/>
  <c r="Q67" i="5"/>
  <c r="O38" i="5"/>
  <c r="O65" i="5"/>
  <c r="S35" i="5"/>
  <c r="S52" i="5"/>
  <c r="Q57" i="5"/>
  <c r="S66" i="5"/>
  <c r="Q69" i="5"/>
  <c r="Q73" i="5"/>
  <c r="Q35" i="5"/>
  <c r="Q52" i="5"/>
  <c r="S9" i="5"/>
  <c r="S73" i="5"/>
  <c r="Q71" i="5"/>
  <c r="Q10" i="5"/>
  <c r="S55" i="5"/>
  <c r="Q58" i="5"/>
  <c r="P9" i="5"/>
  <c r="R47" i="3"/>
  <c r="R102" i="3" s="1"/>
  <c r="R106" i="3" s="1"/>
  <c r="R60" i="3"/>
  <c r="R73" i="3" s="1"/>
  <c r="R46" i="3"/>
  <c r="Q80" i="2"/>
  <c r="O80" i="2"/>
  <c r="M80" i="2"/>
  <c r="L80" i="2"/>
  <c r="K80" i="2"/>
  <c r="J80" i="2"/>
  <c r="N79" i="2"/>
  <c r="N78" i="2"/>
  <c r="P78" i="2" s="1"/>
  <c r="R77" i="2"/>
  <c r="N77" i="2"/>
  <c r="P77" i="2" s="1"/>
  <c r="R76" i="2"/>
  <c r="P76" i="2"/>
  <c r="N76" i="2"/>
  <c r="R75" i="2"/>
  <c r="P75" i="2"/>
  <c r="N75" i="2"/>
  <c r="N74" i="2"/>
  <c r="R74" i="2" s="1"/>
  <c r="N73" i="2"/>
  <c r="R73" i="2" s="1"/>
  <c r="R72" i="2"/>
  <c r="P72" i="2"/>
  <c r="N72" i="2"/>
  <c r="N71" i="2"/>
  <c r="N80" i="2" s="1"/>
  <c r="Q70" i="2"/>
  <c r="O70" i="2"/>
  <c r="M70" i="2"/>
  <c r="L70" i="2"/>
  <c r="K70" i="2"/>
  <c r="J70" i="2"/>
  <c r="N69" i="2"/>
  <c r="R69" i="2" s="1"/>
  <c r="R68" i="2"/>
  <c r="P68" i="2"/>
  <c r="N68" i="2"/>
  <c r="N67" i="2"/>
  <c r="R67" i="2" s="1"/>
  <c r="N66" i="2"/>
  <c r="P66" i="2" s="1"/>
  <c r="Q65" i="2"/>
  <c r="O65" i="2"/>
  <c r="M65" i="2"/>
  <c r="L65" i="2"/>
  <c r="K65" i="2"/>
  <c r="J65" i="2"/>
  <c r="R64" i="2"/>
  <c r="P64" i="2"/>
  <c r="N64" i="2"/>
  <c r="N63" i="2"/>
  <c r="R63" i="2" s="1"/>
  <c r="N62" i="2"/>
  <c r="P62" i="2" s="1"/>
  <c r="R61" i="2"/>
  <c r="N61" i="2"/>
  <c r="P61" i="2" s="1"/>
  <c r="P60" i="2"/>
  <c r="N60" i="2"/>
  <c r="R60" i="2" s="1"/>
  <c r="R59" i="2"/>
  <c r="P59" i="2"/>
  <c r="N59" i="2"/>
  <c r="R58" i="2"/>
  <c r="P58" i="2"/>
  <c r="N58" i="2"/>
  <c r="N57" i="2"/>
  <c r="R57" i="2" s="1"/>
  <c r="R56" i="2"/>
  <c r="P56" i="2"/>
  <c r="N56" i="2"/>
  <c r="N55" i="2"/>
  <c r="R55" i="2" s="1"/>
  <c r="Q54" i="2"/>
  <c r="O54" i="2"/>
  <c r="N54" i="2"/>
  <c r="M54" i="2"/>
  <c r="L54" i="2"/>
  <c r="K54" i="2"/>
  <c r="J54" i="2"/>
  <c r="N53" i="2"/>
  <c r="N52" i="2"/>
  <c r="P52" i="2" s="1"/>
  <c r="R51" i="2"/>
  <c r="N51" i="2"/>
  <c r="P51" i="2" s="1"/>
  <c r="P50" i="2"/>
  <c r="N50" i="2"/>
  <c r="R50" i="2" s="1"/>
  <c r="R49" i="2"/>
  <c r="P49" i="2"/>
  <c r="N49" i="2"/>
  <c r="Q48" i="2"/>
  <c r="O48" i="2"/>
  <c r="M48" i="2"/>
  <c r="L48" i="2"/>
  <c r="K48" i="2"/>
  <c r="J48" i="2"/>
  <c r="N47" i="2"/>
  <c r="N46" i="2"/>
  <c r="N45" i="2"/>
  <c r="N44" i="2"/>
  <c r="N43" i="2"/>
  <c r="N42" i="2"/>
  <c r="N41" i="2"/>
  <c r="N40" i="2"/>
  <c r="N39" i="2"/>
  <c r="N48" i="2" s="1"/>
  <c r="Q38" i="2"/>
  <c r="O38" i="2"/>
  <c r="M38" i="2"/>
  <c r="L38" i="2"/>
  <c r="K38" i="2"/>
  <c r="J38" i="2"/>
  <c r="R37" i="2"/>
  <c r="N37" i="2"/>
  <c r="P36" i="2"/>
  <c r="N36" i="2"/>
  <c r="R36" i="2" s="1"/>
  <c r="N35" i="2"/>
  <c r="P35" i="2" s="1"/>
  <c r="R34" i="2"/>
  <c r="N34" i="2"/>
  <c r="P34" i="2" s="1"/>
  <c r="Q33" i="2"/>
  <c r="O33" i="2"/>
  <c r="M33" i="2"/>
  <c r="L33" i="2"/>
  <c r="K33" i="2"/>
  <c r="J33" i="2"/>
  <c r="N32" i="2"/>
  <c r="N31" i="2"/>
  <c r="N30" i="2"/>
  <c r="R30" i="2" s="1"/>
  <c r="N29" i="2"/>
  <c r="R29" i="2" s="1"/>
  <c r="N28" i="2"/>
  <c r="N33" i="2" s="1"/>
  <c r="Q27" i="2"/>
  <c r="O27" i="2"/>
  <c r="N27" i="2"/>
  <c r="M27" i="2"/>
  <c r="L27" i="2"/>
  <c r="K27" i="2"/>
  <c r="J27" i="2"/>
  <c r="R26" i="2"/>
  <c r="N26" i="2"/>
  <c r="P26" i="2" s="1"/>
  <c r="R25" i="2"/>
  <c r="N25" i="2"/>
  <c r="P25" i="2" s="1"/>
  <c r="R24" i="2"/>
  <c r="P24" i="2"/>
  <c r="N24" i="2"/>
  <c r="Q23" i="2"/>
  <c r="O23" i="2"/>
  <c r="N23" i="2"/>
  <c r="M23" i="2"/>
  <c r="L23" i="2"/>
  <c r="K23" i="2"/>
  <c r="J23" i="2"/>
  <c r="R21" i="2"/>
  <c r="N21" i="2"/>
  <c r="P21" i="2" s="1"/>
  <c r="R19" i="2"/>
  <c r="N19" i="2"/>
  <c r="P19" i="2" s="1"/>
  <c r="R17" i="2"/>
  <c r="P17" i="2"/>
  <c r="N17" i="2"/>
  <c r="Q16" i="2"/>
  <c r="O16" i="2"/>
  <c r="N16" i="2"/>
  <c r="M16" i="2"/>
  <c r="L16" i="2"/>
  <c r="K16" i="2"/>
  <c r="J16" i="2"/>
  <c r="R15" i="2"/>
  <c r="N15" i="2"/>
  <c r="P15" i="2" s="1"/>
  <c r="Q14" i="2"/>
  <c r="Q81" i="2" s="1"/>
  <c r="M14" i="2"/>
  <c r="M81" i="2" s="1"/>
  <c r="L14" i="2"/>
  <c r="L81" i="2" s="1"/>
  <c r="K14" i="2"/>
  <c r="K81" i="2" s="1"/>
  <c r="J14" i="2"/>
  <c r="J81" i="2" s="1"/>
  <c r="N13" i="2"/>
  <c r="N12" i="2"/>
  <c r="R12" i="2" s="1"/>
  <c r="R11" i="2"/>
  <c r="P11" i="2"/>
  <c r="N11" i="2"/>
  <c r="N10" i="2"/>
  <c r="R10" i="2" s="1"/>
  <c r="N9" i="2"/>
  <c r="N14" i="2" s="1"/>
  <c r="P14" i="5" l="1"/>
  <c r="Q9" i="5"/>
  <c r="R35" i="2"/>
  <c r="R52" i="2"/>
  <c r="P57" i="2"/>
  <c r="R62" i="2"/>
  <c r="R66" i="2"/>
  <c r="P69" i="2"/>
  <c r="P73" i="2"/>
  <c r="R78" i="2"/>
  <c r="R9" i="2"/>
  <c r="P55" i="2"/>
  <c r="P63" i="2"/>
  <c r="P67" i="2"/>
  <c r="P71" i="2"/>
  <c r="N65" i="2"/>
  <c r="R71" i="2"/>
  <c r="P74" i="2"/>
  <c r="N38" i="2"/>
  <c r="N81" i="2" s="1"/>
  <c r="P10" i="2"/>
  <c r="N70" i="2"/>
  <c r="O9" i="2"/>
  <c r="P81" i="5" l="1"/>
  <c r="P9" i="2"/>
  <c r="O14" i="2"/>
  <c r="O81" i="2" l="1"/>
  <c r="T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Cristina Gomez Rodríguez</author>
  </authors>
  <commentList>
    <comment ref="M90" authorId="0" shapeId="0" xr:uid="{0F00D0DB-91B5-4AE0-809D-8C41556F47E4}">
      <text>
        <r>
          <rPr>
            <b/>
            <sz val="9"/>
            <color indexed="81"/>
            <rFont val="Tahoma"/>
            <family val="2"/>
          </rPr>
          <t>Laura Cristina Gomez Rodríguez:</t>
        </r>
        <r>
          <rPr>
            <sz val="9"/>
            <color indexed="81"/>
            <rFont val="Tahoma"/>
            <family val="2"/>
          </rPr>
          <t xml:space="preserve">
cuenta con bloqueo de $1.000.000.000</t>
        </r>
      </text>
    </comment>
    <comment ref="M100" authorId="0" shapeId="0" xr:uid="{D66A1321-5CFF-44F4-A2E6-F83C07D8A13C}">
      <text>
        <r>
          <rPr>
            <b/>
            <sz val="9"/>
            <color indexed="81"/>
            <rFont val="Tahoma"/>
            <family val="2"/>
          </rPr>
          <t>Laura Cristina Gomez Rodríguez:</t>
        </r>
        <r>
          <rPr>
            <sz val="9"/>
            <color indexed="81"/>
            <rFont val="Tahoma"/>
            <family val="2"/>
          </rPr>
          <t xml:space="preserve">
Cuenta con bloqueo de $1.500.000.000</t>
        </r>
      </text>
    </comment>
  </commentList>
</comments>
</file>

<file path=xl/sharedStrings.xml><?xml version="1.0" encoding="utf-8"?>
<sst xmlns="http://schemas.openxmlformats.org/spreadsheetml/2006/main" count="826" uniqueCount="341">
  <si>
    <t>MATRIZ DE SEGUIMIENTO PLAN ANUAL DE INVERSIÓN</t>
  </si>
  <si>
    <r>
      <rPr>
        <b/>
        <sz val="12"/>
        <color theme="1"/>
        <rFont val="Arial Narrow"/>
        <family val="2"/>
      </rPr>
      <t>CÓDIGO:</t>
    </r>
    <r>
      <rPr>
        <sz val="12"/>
        <color theme="1"/>
        <rFont val="Arial Narrow"/>
        <family val="2"/>
      </rPr>
      <t xml:space="preserve"> D101PR01F07</t>
    </r>
  </si>
  <si>
    <r>
      <rPr>
        <b/>
        <sz val="12"/>
        <color theme="1"/>
        <rFont val="Arial Narrow"/>
        <family val="2"/>
      </rPr>
      <t xml:space="preserve">VERSIÓN: </t>
    </r>
    <r>
      <rPr>
        <sz val="12"/>
        <color theme="1"/>
        <rFont val="Arial Narrow"/>
        <family val="2"/>
      </rPr>
      <t>00</t>
    </r>
  </si>
  <si>
    <r>
      <rPr>
        <b/>
        <sz val="12"/>
        <color theme="1"/>
        <rFont val="Arial Narrow"/>
        <family val="2"/>
      </rPr>
      <t>FECHA:</t>
    </r>
    <r>
      <rPr>
        <sz val="12"/>
        <color theme="1"/>
        <rFont val="Arial Narrow"/>
        <family val="2"/>
      </rPr>
      <t xml:space="preserve"> 2020-01-17</t>
    </r>
  </si>
  <si>
    <t>CORTE AL 31 DEL MES DICIEMBRE 2021</t>
  </si>
  <si>
    <t>OBJETIVO ESTRATÉGICO</t>
  </si>
  <si>
    <t>ÁREA RESPONSABLE</t>
  </si>
  <si>
    <t xml:space="preserve">CÓDIGO PRESUPUESTAL </t>
  </si>
  <si>
    <t>PROYECTO DE INVERSIÓN</t>
  </si>
  <si>
    <t>INDICADOR DE PRODUCTO</t>
  </si>
  <si>
    <t>META DE LA VIGENCIA SUIFP</t>
  </si>
  <si>
    <t>AVANCE DE META EN LA VIGENCIA</t>
  </si>
  <si>
    <t>ACTIVIDADES DEL GASTO</t>
  </si>
  <si>
    <t>RECURSOS FINANCIEROS</t>
  </si>
  <si>
    <t xml:space="preserve">EJECUCION PLAN ANUAL DE INVERSIÓN </t>
  </si>
  <si>
    <t>APROPIACIÓN VIGENTE</t>
  </si>
  <si>
    <t>MODIFICACIONES EN TRÁMITE*</t>
  </si>
  <si>
    <t>APROPIACIÓN VIGENTE*</t>
  </si>
  <si>
    <t>COMPROMISO</t>
  </si>
  <si>
    <t>% COMP</t>
  </si>
  <si>
    <t>OBLIGACIÓN</t>
  </si>
  <si>
    <t>% OBLIG</t>
  </si>
  <si>
    <t>APROPIACIÓN INICIAL</t>
  </si>
  <si>
    <t>APROPIACIÓN CON VIGENCIAS FUTURAS</t>
  </si>
  <si>
    <t>CRÉDITOS</t>
  </si>
  <si>
    <t>CONTRACRÉDITOS</t>
  </si>
  <si>
    <t>Mejorar la calidad
y el impacto de la
investigación y la
transferencia de
conocimiento y
tecnología</t>
  </si>
  <si>
    <t>Dirección de Fomento a la Investigación</t>
  </si>
  <si>
    <t>3902-1000-6</t>
  </si>
  <si>
    <t>Capacitación de recursos humanos para la investigación Nacional</t>
  </si>
  <si>
    <t>Créditos educativos condonables para la realización de estudios de maestria en el exterior Otorgados</t>
  </si>
  <si>
    <t>Apoyar la financiaciación de es estudios de maestria en el exterior en áreas generales a través del programa "crédito-beca" con Colfuturo</t>
  </si>
  <si>
    <t>Posdoctores apoyados</t>
  </si>
  <si>
    <t>Financiar estudios de posdoctorado</t>
  </si>
  <si>
    <t>Créditos educativos condonables para la realización de estudios de doctorado en el exterior Otorgados</t>
  </si>
  <si>
    <t>40 Fulbright
100 Exterior</t>
  </si>
  <si>
    <t>Financiar estudios de doctorado en el exterior</t>
  </si>
  <si>
    <t>Recursos girados al FFJC</t>
  </si>
  <si>
    <t>Recursos  comprometidos con vigencia futura (cohortes 2016 y 2019)</t>
  </si>
  <si>
    <t>Evaluación de Impacto</t>
  </si>
  <si>
    <t>N/A</t>
  </si>
  <si>
    <t>Realizar evaluación de impacto de acuerdo con lo definido en el Conpes 3981</t>
  </si>
  <si>
    <t>SUBTOTAL</t>
  </si>
  <si>
    <t>3902-1000-5</t>
  </si>
  <si>
    <t>Mejoramiento del impacto de la Investigación científica en el sector salud</t>
  </si>
  <si>
    <t>Programas y Proyectos Cofinanciados en líneas prioritarias en salud</t>
  </si>
  <si>
    <t>Apoyar financiera y tecnicamente los programas y proyectos de investigación en salud</t>
  </si>
  <si>
    <t>3902-1000-7</t>
  </si>
  <si>
    <t>Fortalecimiento de las capacidades de los actores del snctei para la generación de conocimiento a nivel  nacional</t>
  </si>
  <si>
    <t xml:space="preserve">Investigadores reconocidos </t>
  </si>
  <si>
    <t>Verificación de criterios</t>
  </si>
  <si>
    <t>Seleccionar actores</t>
  </si>
  <si>
    <t xml:space="preserve">Bases de datos disponibles para consulta por actores del SNCTI </t>
  </si>
  <si>
    <t>Adquirir herramientas para obtener datos de CTeI</t>
  </si>
  <si>
    <t>Realizar pagos de acceso a herramientas de CTeI</t>
  </si>
  <si>
    <t xml:space="preserve">Proyectos financiados para la investigación y generación de nuevo conocimiento </t>
  </si>
  <si>
    <t>Evaluar propuestas</t>
  </si>
  <si>
    <t>Contratar financiables</t>
  </si>
  <si>
    <t>Generar vínculos entre los actores del SNCTI y actores internacionales estratégicos</t>
  </si>
  <si>
    <t>Equipo de internacionalización</t>
  </si>
  <si>
    <t>3901-1000-7</t>
  </si>
  <si>
    <t>Apoyo fortalecimiento de la transferencia internacional de conocimiento a los actores del SNCTI nivel nacional</t>
  </si>
  <si>
    <t>Acuerdos de cooperación obtenidos</t>
  </si>
  <si>
    <t>Participar en los escenarios de internacionalización de CTeI.</t>
  </si>
  <si>
    <t>Gestionar alianzas Internacionales que promuevan el fortalecimiento de la CTeI en Colombia.</t>
  </si>
  <si>
    <t>Gestionar actividades que involucren la CTeI de Colombia en el ámbito Internacional.</t>
  </si>
  <si>
    <t>Desarrollar sistema e institucionalidad habilitante para la CTeI
Convertir a COLCIENCIAS en Ágil, Moderna y Transparente</t>
  </si>
  <si>
    <t>Dirección Adminstrativa y Financiera</t>
  </si>
  <si>
    <t>3901-1000-6</t>
  </si>
  <si>
    <t>Administración sistema nacional de ciencia y tecnología nacional</t>
  </si>
  <si>
    <t>Eventos realizados</t>
  </si>
  <si>
    <t>Apoyar las actividades de movilidad, eventos y seguimiento de la Entidad</t>
  </si>
  <si>
    <t>Areas técnicas apoyadas a través de la contraración de personal requerido</t>
  </si>
  <si>
    <t>Apoyar las áreas técnicas de la Entidad con el talento humano requerido</t>
  </si>
  <si>
    <t>Espacios en medios masivos de comunicación dedicados a temas de CTeI</t>
  </si>
  <si>
    <t>Gestionar espacios con medios de comunicación para la divulgación sobre información en medios de comunicación</t>
  </si>
  <si>
    <t>Estudios para planeación y formulación de políticas</t>
  </si>
  <si>
    <t>Documentos técnicos elaborados - Fortalecer el sistema de Gestión Documental de la Entidad</t>
  </si>
  <si>
    <t>Evaluar las iniciativas de política para afrontar los grandes retos nacionales</t>
  </si>
  <si>
    <t>Convertir a COLCIENCIAS en Ágil, Moderna y Transparente</t>
  </si>
  <si>
    <t>Oficina de Tecnologías de la Información y comunicaciones TIC</t>
  </si>
  <si>
    <t>3901-1000-5</t>
  </si>
  <si>
    <t>Apoyo al proceso de transformación digital para la gestión y prestación de servicios de ti en el sector CTI y a nivel  nacional</t>
  </si>
  <si>
    <t xml:space="preserve">Documentos de política </t>
  </si>
  <si>
    <t>Implementar, Mantener y Madurar el Modelo de Seguridad y Privacidad de la Información en la Entidad</t>
  </si>
  <si>
    <t xml:space="preserve">Indice de Gobierno en Línea  (**)
Nivel de Satisfacción de los
usuarios del sector CTeI en la prestación de
servicios tecnológicos
</t>
  </si>
  <si>
    <t>100% de los criterios priorizados para la vigencia
97%</t>
  </si>
  <si>
    <t>Desarrollar o Adquirir, implementar y dar soporte a aplicaciones que apalanquen los procesos misionales y de apoyo a la gestión</t>
  </si>
  <si>
    <t>Realizar la gestión de los servicios tecnológicos de la Entidad</t>
  </si>
  <si>
    <t>Suministrar la infraestructura tecnológica que soporte los servicios tecnológicos y los sistemas de información de la Entidad</t>
  </si>
  <si>
    <t>Fortalecimiento Capacidades Regionales en Ciencia, Tecnologia e Innovacion  Nacional</t>
  </si>
  <si>
    <t>Realizar un estudio estratégico para el fortalecimiento regional en CTeI</t>
  </si>
  <si>
    <t>Asesorar la construcción de la Política Pública regional en CTeI</t>
  </si>
  <si>
    <t>Desarrollar insumos analíticos de medición y evaluación de capacidades regionales en CTeI</t>
  </si>
  <si>
    <t>Servicios de asistencia técnica a los actores de los sistemas territoriales de Ciencia, Tecnología e Innovación -CTeI</t>
  </si>
  <si>
    <t>16,104</t>
  </si>
  <si>
    <t>Implementar instrumentos de formación para entes y organizaciones territoriales</t>
  </si>
  <si>
    <t>Asesorar técnicamente las sesiones y el proceso de evolución del Codecti</t>
  </si>
  <si>
    <t>Realizar mesas de asistencia técnica para entes y organizaciones territoriales</t>
  </si>
  <si>
    <t xml:space="preserve">Documentos de planeación </t>
  </si>
  <si>
    <t>Asesorar la elaboración y adopción de documentos de planeación de CTeI territorial</t>
  </si>
  <si>
    <t>Servicio de coordinación institucional</t>
  </si>
  <si>
    <t>Fomentar la innovación pública</t>
  </si>
  <si>
    <t>Desarrollar espacios de articulación interinstitucional, intersectorial e interterritorial de CTeI</t>
  </si>
  <si>
    <t>Promover el desarrollo tecnológico y la innovación como motor de crecimiento empresarial y del emprendimiento</t>
  </si>
  <si>
    <t>Dirección y Desarrollo Tecnológico e innovación</t>
  </si>
  <si>
    <t>3903-1000-4</t>
  </si>
  <si>
    <t>Fortalecimiento de las Capacidades de Transferencia y Uso del Conocimiento Para la Innovacion a nivel  Nacional</t>
  </si>
  <si>
    <t>Asignación del cupo de beneficios tributarios de deducción por inversión y donación</t>
  </si>
  <si>
    <t>Realizar la evaluación de proyectos para incentivos tributarios a la inversión en proyectos de alistamiento tecnológico y transferencia de tecnología</t>
  </si>
  <si>
    <t>Proyectos financiados para el desarrollo tecnológico y la innovación</t>
  </si>
  <si>
    <t>Realizar la supervisión de las actividades</t>
  </si>
  <si>
    <t>Organizaciones beneficiadas a través de la estrategia de gestión de la I+D+i</t>
  </si>
  <si>
    <t>Realizar el apoyo financiero y técnico para el alistamiento y presentación de solicitudes de invenciones - vía patente nacional y/o vía PCT</t>
  </si>
  <si>
    <t>Empresas apoyadas</t>
  </si>
  <si>
    <t>Realizar el apoyo financiero al acompañamiento a la generación de capacidades de gestión de la innovación en empresas - Estrategias sistemas de innovación, innovación abierta y aceleración</t>
  </si>
  <si>
    <t>Servicios de apoyo para proyectos de parques científicos y tecnológicos</t>
  </si>
  <si>
    <t xml:space="preserve">Conservar y usar sosteniblemente la biodiversidad por medio de la CTeI para contribuir al desarrollo de la Bioeconomía en Colombia </t>
  </si>
  <si>
    <t>DTUC</t>
  </si>
  <si>
    <t>C-3903-1000-5</t>
  </si>
  <si>
    <t>Aumentar el aprovechamiento de las Actividades de Ciencia Tecnología e Innovación en la Bioeconomía en Colombia</t>
  </si>
  <si>
    <t>Expediciones científicas apoyadas</t>
  </si>
  <si>
    <t>Evaluación de Propuestas</t>
  </si>
  <si>
    <t xml:space="preserve">Registros biológicos publicados en el SiB </t>
  </si>
  <si>
    <t>Financiación de propuestas</t>
  </si>
  <si>
    <t>Colecciones biológicas apoyadas</t>
  </si>
  <si>
    <t>Registros genéticos publicados en Bold Systems</t>
  </si>
  <si>
    <t>Estrategias de comunicación con enfoque en ciencia, tecnología y sociedad implementadas</t>
  </si>
  <si>
    <t>Elaboración de material multiformato</t>
  </si>
  <si>
    <t>Contenidos multiformato con enfoque en divulgación y difusión de la ciencia producidos</t>
  </si>
  <si>
    <t>Divulgación del material multiformato</t>
  </si>
  <si>
    <t>Empresas apoyadas en procesos de innovación (por tipo de programa o estrategia)</t>
  </si>
  <si>
    <t>Realizar estudios técnicos para promover la bioeconomía en el país</t>
  </si>
  <si>
    <t>Joint ventures o acuerdos de colaboración</t>
  </si>
  <si>
    <t>Formalizar acuerdos especiales de cooperación enfocados en la gestión de la Biodiversidad</t>
  </si>
  <si>
    <t>Generar una cultura que valore y gestione el conocimiento y la innovación</t>
  </si>
  <si>
    <t>Dirección de Mentalidad y Cultura</t>
  </si>
  <si>
    <t>3904-1000-4</t>
  </si>
  <si>
    <t>Desarrollo de vocaciones científicas y capacidades para la investigación en niños y jóvenes a nivel Nacional</t>
  </si>
  <si>
    <t>Jóvenes y niños apoyados</t>
  </si>
  <si>
    <t>Generar incentivos para que jóvenes con vocación científica accedan y aprovechen espacios de fortalecimiento de sus capacidades para la investigación e innovación (jóvenes investigadores)</t>
  </si>
  <si>
    <t>Brindar apoyo técnico y financiero para el desarrollo de actividades que generen y fortalezcan vocaciones científicas en niños y jóvenes del país (ondas)</t>
  </si>
  <si>
    <t>Documentos de política</t>
  </si>
  <si>
    <t>Diseñar, formular, implementar y evaluar política pública para el desarrollo de vocaciones científicas y capacidades para la investigación (Jóvenes y Ondas).</t>
  </si>
  <si>
    <t>Diseñar e implementar estrategias de capacitación a maestros vinculados al programa de fomento a vocaciones científicas</t>
  </si>
  <si>
    <t>3904-1000-5</t>
  </si>
  <si>
    <t>Apoyo al fomento y desarrollo de la apropiación social de la CTeI ASCTI Nacional</t>
  </si>
  <si>
    <t>Estrategias</t>
  </si>
  <si>
    <t>Producir contenidos multiformatos con temáticas en Ciencia, Tecnología e Innovación</t>
  </si>
  <si>
    <t>Producir activaciones regionales de carácter inspirador con temáticas en CTeI</t>
  </si>
  <si>
    <t>Fortalecer la plataforma web y los canales digitales para la difusión de la CTeI</t>
  </si>
  <si>
    <t>Diseñar, formular, implementar y evaluar política pública para el fomento y desarrollo de la Difusión y Divulgación del Conocimiento</t>
  </si>
  <si>
    <t>Diseñar e implementar estrategias para el acceso a la información científica por parte de los actores del sistema.</t>
  </si>
  <si>
    <t>Diseñar e implementar convocatorias que promuevan procesos de
Apropiación Social de CTeI a partir del diálogo e intercambio de
conocimientos entre comunidades de base y comunidad científica
para la solución de problemas</t>
  </si>
  <si>
    <t>Diseñar, formular, implementar y evaluar política pública para el fomento y desarrollo de la Apropiación Social del Conocimiento.</t>
  </si>
  <si>
    <t>Desarrollar espacios de reflexión y diálogo sobre cultura y Apropiación Social de CTeI en Centros de Ciencia o estrategias similares</t>
  </si>
  <si>
    <t>Diseñar e implementar convocatorias o concursos que promueva la participación de ciudadanos y comunidades en actividades de CTeI</t>
  </si>
  <si>
    <t>TOTAL</t>
  </si>
  <si>
    <t>Subtotal</t>
  </si>
  <si>
    <t>*** La aprobación de las solicitudes de modificación, actualización o ajuste a los proyectos de inversión están sujetos a las etapas y procedimientos definidos por la normatividad, el Departamento Nacional de Planeación y el Ministerio de Hacienda y Crédito Público.</t>
  </si>
  <si>
    <t>PLAN ANUAL DE INVERSIÓN Y GASTO PÚBLICO</t>
  </si>
  <si>
    <r>
      <rPr>
        <b/>
        <sz val="14"/>
        <color theme="1"/>
        <rFont val="Arial Narrow"/>
        <family val="2"/>
      </rPr>
      <t>CÓDIGO:</t>
    </r>
    <r>
      <rPr>
        <sz val="14"/>
        <color theme="1"/>
        <rFont val="Arial Narrow"/>
        <family val="2"/>
      </rPr>
      <t xml:space="preserve"> D101PR01F03</t>
    </r>
  </si>
  <si>
    <r>
      <rPr>
        <b/>
        <sz val="14"/>
        <color theme="1"/>
        <rFont val="Arial Narrow"/>
        <family val="2"/>
      </rPr>
      <t>VERSIÓN:</t>
    </r>
    <r>
      <rPr>
        <sz val="14"/>
        <color theme="1"/>
        <rFont val="Arial Narrow"/>
        <family val="2"/>
      </rPr>
      <t xml:space="preserve"> 01</t>
    </r>
  </si>
  <si>
    <r>
      <rPr>
        <b/>
        <sz val="14"/>
        <color theme="1"/>
        <rFont val="Arial Narrow"/>
        <family val="2"/>
      </rPr>
      <t>FECHA:</t>
    </r>
    <r>
      <rPr>
        <sz val="14"/>
        <color theme="1"/>
        <rFont val="Arial Narrow"/>
        <family val="2"/>
      </rPr>
      <t xml:space="preserve"> 2021-01-29</t>
    </r>
  </si>
  <si>
    <t>Mega</t>
  </si>
  <si>
    <t>Objetivos Estratégicos</t>
  </si>
  <si>
    <t>Viceministerio</t>
  </si>
  <si>
    <t>Dirección Responsable</t>
  </si>
  <si>
    <t>Proyecto de Inversión</t>
  </si>
  <si>
    <t>Indicador de Producto</t>
  </si>
  <si>
    <t>Meta de la Vigencia SUIFP</t>
  </si>
  <si>
    <t>Trazador presupuestal (si aplica)</t>
  </si>
  <si>
    <t>Actividades del Gasto SUIFP</t>
  </si>
  <si>
    <t>Rubro Presupuestal</t>
  </si>
  <si>
    <t>Concepto rubro presupuestal</t>
  </si>
  <si>
    <t>Apropiación Inicial</t>
  </si>
  <si>
    <t>Apropiación con Vigencias Futuras</t>
  </si>
  <si>
    <t>Apropiación Bloqueada</t>
  </si>
  <si>
    <t>Apropiación Vigente</t>
  </si>
  <si>
    <t>Créditos</t>
  </si>
  <si>
    <t>Contracréditos</t>
  </si>
  <si>
    <t xml:space="preserve">
Colombia potencia viva y diversa, 
hacia una sociedad del conocimiento.
</t>
  </si>
  <si>
    <t xml:space="preserve">MUNDIALIZACIÓN DEL CONOCIMIENTO
Aumentar la producción de conocimiento científico y tecnológico de alto impacto en articulación con aliados estratégicos nacionales e internacionales.
 </t>
  </si>
  <si>
    <t>Viceministerio de Conocimiento, Innovación y Productividad</t>
  </si>
  <si>
    <t>Dirección de Generación de Conocimiento</t>
  </si>
  <si>
    <t>No aplica</t>
  </si>
  <si>
    <t>C-3902-1000-5-0-3902001-03</t>
  </si>
  <si>
    <t>TRANSFERENCIAS CORRIENTES - SERVICIO DE APOYO FINANCIERO PARA LA GENERACIÓN DE NUEVO CONOCIMIENTO - MEJORAMIENTO DEL IMPACTO DE LA INVESTIGACIÓN CIENTÍFICA EN EL SECTOR SALUD.  NACIONAL</t>
  </si>
  <si>
    <t xml:space="preserve">
Colombia potencia viva y diversa, 
hacia una sociedad del conocimiento.
</t>
  </si>
  <si>
    <t>Fortalecimiento de las capacidadesde los actores del SNCTeI para la generación de conocimiento a nivel nacional</t>
  </si>
  <si>
    <t>C-3902-1000-7-0-3902011-03</t>
  </si>
  <si>
    <t>TRANSFERENCIAS CORRIENTES - SERVICIO DE CLASIFICACIÓN Y RECONOCIMIENTO DE ACTORES DEL SNCTI - FORTALECIMIENTO DE LAS CAPACIDADES DE LOS ACTORES DEL SNCTEI PARA LA GENERACIÓN DE CONOCIMIENTO A NIVEL  NACIONAL</t>
  </si>
  <si>
    <t>C-3902-1000-7-0-3902007-02</t>
  </si>
  <si>
    <t>ADQUISICIÓN DE BIENES Y SERVICIOS - SERVICIO DE ACCESO A BIBLIOGRAFÍA ESPECIALIZADA - FORTALECIMIENTO DE LAS CAPACIDADES DE LOS ACTORES DEL SNCTEI PARA LA GENERACIÓN DE CONOCIMIENTO A NIVEL  NACIONAL</t>
  </si>
  <si>
    <t>C-3902-2000-7-0-3902001-02</t>
  </si>
  <si>
    <t>ADQUISICIÓN DE BIENES Y SERVICIOS - SERVICIO DE APOYO FINANCIERO PARA LA GENERACIÓN DE NUEVO CONOCIMIENTO - FORTALECIMIENTO DE LAS CAPACIDADES DE LOS ACTORES DEL SNCTEI PARA LA GENERACIÓN DE CONOCIMIENTO A NIVEL  NACIONAL</t>
  </si>
  <si>
    <t>C-3902-1000-7-0-3902001-03</t>
  </si>
  <si>
    <t>TRANSFERENCIAS CORRIENTES - SERVICIO DE APOYO FINANCIERO PARA LA GENERACIÓN DE NUEVO CONOCIMIENTO - FORTALECIMIENTO DE LAS CAPACIDADES DE LOS ACTORES DEL SNCTEI PARA LA GENERACIÓN DE CONOCIMIENTO A NIVEL  NACIONAL</t>
  </si>
  <si>
    <t xml:space="preserve">
Colombia potencia viva y diversa, 
hacia una sociedad del conocimiento.
</t>
  </si>
  <si>
    <t xml:space="preserve">SOFISTICACIÓN DEL SECTOR PRODUCTIVO
Impulsar el desarrollo tecnológico y la innovación para la sofisticación del sector productivo </t>
  </si>
  <si>
    <t>C-3903-1000-6-0-3903006-03</t>
  </si>
  <si>
    <t>TRANSFERENCIAS CORRIENTES- SERVICIO DE APOYO PARA DEDUCCIÓN TRIBUTARIA-FORTALECIMIENTO DE LAS CAPACIDADES DE TRANSFERENCIA Y USO DEL CONOCIMIENTO PARA LA INNOVACION A NIVEL  NACIONAL</t>
  </si>
  <si>
    <t>Realizar el apoyo financiero a proyectos para el desarrollo de pruebas de concepto y/o la validación precomercial y comercial de prototipos de nuevas tecnologías</t>
  </si>
  <si>
    <t>Realizar la contratación del diagnóstico y la propuesta técnica para el diseño de un instrumento para crear una red de laboratorios e infraestructuras tecnológicas compartidas para I+D</t>
  </si>
  <si>
    <t>Realizar el apoyo financiero a proyectos para implementar la red de laboratorios e infraestructuras tecnológicas compartidas (Nano, Bio; TIC, Cogno, industrias 4.0)</t>
  </si>
  <si>
    <t>C-3903-1000-6-0-3903002-03</t>
  </si>
  <si>
    <t>TRANSFERENCIAS CORRIENTES- SERVICIO DE APOYO PARA EL DESARROLLO TECNOLÓGICO Y LA INNOVACIÓN-FORTALECIMIENTO DE LAS CAPACIDADES DE TRANSFERENCIA Y USO DEL CONOCIMIENTO PARA LA INNOVACION A NIVEL  NACIONAL</t>
  </si>
  <si>
    <t>Realizar el apoyo financiero a proyectos de fortalecimiento de estructuras de interfaz para la transferencia de tecnología</t>
  </si>
  <si>
    <t>Realizar el apoyo financiero a proyectos para el cierre de brechas a través de la adopción y adaptación de tecnología</t>
  </si>
  <si>
    <t>Realizar el apoyo financiero al acompañamiento del proceso de alistamiento comercial de invenciones protegidas o en proceso de protección por patente</t>
  </si>
  <si>
    <t>Realizar el apoyo financiero a proyectos para la creación y fortalecimiento de empresas de base tecnológica</t>
  </si>
  <si>
    <t>Realizar el apoyo financiero al proyecto de creación de una red de instituciones dedicadas a estudios de inteligencia competitiva</t>
  </si>
  <si>
    <t>Realizar el apoyo financiero al acompañamiento tecnico a la generación de capacidades de gestión de la innovación de la Mipymes - Programa Alianzas regionales para la innovación</t>
  </si>
  <si>
    <t>Realizar el apoyo financiero a iniciativas clúster empresariales regionales para la innovación en sectores estratégicos</t>
  </si>
  <si>
    <t>Realizar el apoyo financiero a la vinculación de doctores a empresas en el marco de proyectos de i+D+i</t>
  </si>
  <si>
    <t>C-3903-1000-6-0-3903013-03</t>
  </si>
  <si>
    <t>TRANSFERENCIAS CORRIENTES- SERVICIOS DE APOYO PARA LA IMPLEMENTACIÓN DE INNOVACIÓN EN LAS EMPRESAS-FORTALECIMIENTO DE LAS CAPACIDADES DE TRANSFERENCIA Y USO DEL CONOCIMIENTO PARA LA INNOVACION A NIVEL  NACIONAL</t>
  </si>
  <si>
    <t>Realizar la contratación de un diagnóstico para el diseño de un instrumento para el apoyo a la creación y fortalecimiento de parques científicos y tecnológicos</t>
  </si>
  <si>
    <t>Realizar el apoyo financiero a proyectos de creación y fortalecimiento de parques científicos y tecnológicos</t>
  </si>
  <si>
    <t>Colombia potencia viva y diversa, 
hacia una sociedad del conocimiento.</t>
  </si>
  <si>
    <t xml:space="preserve">ECONOMÍA BIOPRODUCTIVA
Diseñar el implementar la misión de bioeconomía  para promover el  aprovechamiento sostenible de la biodiversidad
 </t>
  </si>
  <si>
    <t>C-3903-1000-5-0-3903010-03</t>
  </si>
  <si>
    <t>TRANSFERENCIAS CORRIENTES - SERVICIO DE APOYO PARA LA REALIZACIÓN DE EXPEDICIONES CIENTÍFICAS - INCREMENTO DE LAS ACTIVIDADES DE CIENCIA, TECNOLOGIA E INNOVACION EN LA CONSTRUCCION DE LA BIOECONOMIA A NIVEL NACIONAL</t>
  </si>
  <si>
    <t>C-3903-1000-5-0-3903011-03</t>
  </si>
  <si>
    <t>TRANSFERENCIAS CORRIENTES - SERVICIO DE APOYO PARA LA CURADURÍA DE COLECCIONES BIOLÓGICAS - INCREMENTO DE LAS ACTIVIDADES DE CIENCIA, TECNOLOGIA E INNOVACION EN LA CONSTRUCCION DE LA BIOECONOMIA A NIVEL NACIONAL</t>
  </si>
  <si>
    <t>C-3903-1000-5-0-3903012-03</t>
  </si>
  <si>
    <t>TRANSFERENCIAS CORRIENTES - SERVICIOS DE COMUNICACIÓN CON ENFOQUE EN CIENCIA TECNOLOGÍA Y SOCIEDAD</t>
  </si>
  <si>
    <t>C-3903-1000-5-0-3903002-03</t>
  </si>
  <si>
    <t>TRANSFERENCIAS CORRIENTES - SERVICIO DE APOYO PARA EL DESARROLLO TECNOLÓGICO Y LA INNOVACIÓN - INCREMENTO DE LAS ACTIVIDADES DE CIENCIA, TECNOLOGIA E INNOVACION EN LA CONSTRUCCION DE LA BIOECONOMIA A NIVEL NACIONAL</t>
  </si>
  <si>
    <t>C-3903-1000-5-0-3903005-03</t>
  </si>
  <si>
    <t>TRANSFERENCIAS CORRIENTES - SERVICIO DE APOYO PARA LA TRANSFERENCIA DE CONOCIMIENTO Y TECNOLOGÍA - INCREMENTO DE LAS ACTIVIDADES DE CIENCIA, TECNOLOGIA E INNOVACION EN LA CONSTRUCCION DE LA BIOECONOMIA A NIVEL NACIONAL</t>
  </si>
  <si>
    <t>FORTALECER LAS CAPACIDADES REGIONALES
Potenciar las capacidades regionales de CTeI que promuevan el desarrollo social  y productivo hacia una Colombia Científica.</t>
  </si>
  <si>
    <t>Viceministerio de Talento y Apropiación social del Conocimiento</t>
  </si>
  <si>
    <t>Dirección de Vocaciones y Formación en CTeI</t>
  </si>
  <si>
    <t>C-3902-1000-6-0-3902006-03</t>
  </si>
  <si>
    <t>TRANSFERENCIAS CORRIENTES - SERVICIO DE APOYO FINANCIERO PARA LA FORMACIÓN DE NIVEL MAESTRÍA - CAPACITACIÓN DE RECURSOS HUMANOS PARA LA INVESTIGACIÓN  NACIONAL</t>
  </si>
  <si>
    <t>C-3902-1000-6-0-3902012-03</t>
  </si>
  <si>
    <t>TRANSFERENCIAS CORRIENTES - SERVICIO DE APOYO FINANCIERO A ESTANCIAS POSDOCTORALES - CAPACITACIÓN DE RECURSOS HUMANOS PARA LA INVESTIGACIÓN  NACIONAL</t>
  </si>
  <si>
    <t>C-3902-1000-6-0-3902005-03</t>
  </si>
  <si>
    <t>TRANSFERENCIAS CORRIENTES - SERVICIO DE APOYO FINANCIERO PARA LA FORMACIÓN DE NIVEL DOCTORAL - CAPACITACIÓN DE RECURSOS HUMANOS PARA LA INVESTIGACIÓN  NACIONAL</t>
  </si>
  <si>
    <t>Equidad de la mujer</t>
  </si>
  <si>
    <t>C-3904-1000-4-0-3904005-03</t>
  </si>
  <si>
    <t>TRANSFERENCIAS CORRIENTES - SERVICIO DE APOYO FINANCIERO PARA EL FOMENTO DE VOCACIONES CIENTÍFICAS EN CTEI - DESARROLLO DE VOCACIONES CIENTÍFICAS Y CAPACIDADES PARA LA INVESTIGACIÓN EN NIÑOS Y JÓVENES A NIVEL  NACIONAL</t>
  </si>
  <si>
    <t>NA</t>
  </si>
  <si>
    <t>Desarrollar estrategias de reconocimiento y articulación de actores del programa de fortalecimiento de las vocaciones científicas en Instituciones educativas (jóvenes investigadores)</t>
  </si>
  <si>
    <t>C-3904-1000-4-0-3904007-03</t>
  </si>
  <si>
    <t>TRANSFERENCIAS CORRIENTES - SERVICIO DE APOYO FINANCIERO PARA EL FORTALECIMIENTO DE CAPACIDADES INSTITUCIONALESPARA EL FOMENTO DE VOCACIÓN CIENTÍFICA - DESARROLLO DE VOCACIONES CIENTÍFICAS Y CAPACIDADES PARA LA INVESTIGACIÓN EN NIÑOS Y JÓVENES A NIVE</t>
  </si>
  <si>
    <t>Brindar apoyo técnico y financiero para el desarrollo de actividades que generen y fortalezcan vocaciones científicas en niños y jóvenes del país</t>
  </si>
  <si>
    <t>APROPIACION SOCIAL Y RECONOCIMIENTO DE SABERES
Ampliar las dinámicas de generación, circulación y uso de conocimiento y los saberes ancestrales propiciando sinergias entre actores del SCNTI que permitan cerrar las brechas históricas de inequidad en CTeI</t>
  </si>
  <si>
    <t>Dirección de Capacidades y Divulgación de la CTeI</t>
  </si>
  <si>
    <t>C-3904-1000-5-0-3904018-03</t>
  </si>
  <si>
    <t>TRANSFERENCIAS CORRIENTES - SERVICIOS DE COMUNICACIÓN CON ENFOQUE EN CIENCIA TECNOLOGÍA Y SOCIEDAD - APOYO  AL FOMENTO Y DESARROLLO DE LA APROPIACIÓN SOCIAL DE LA CTEI - ASCTI  NACIONAL</t>
  </si>
  <si>
    <t>C-3904-1000-5-0-3904021-03</t>
  </si>
  <si>
    <t>TRANSFERENCIAS CORRIENTES - SERVICIOS DE APOYO PARA LA GESTIÓN DEL CONOCIMIENTO EN CULTURA Y APROPIACIÓN SOCIAL DE LA CIENCIA, LA TECNOLOGÍA Y LA INNOVACIÓN - APOYO  AL FOMENTO Y DESARROLLO DE LA APROPIACIÓN SOCIAL DE LA CTEI - ASCTI  NACIONAL</t>
  </si>
  <si>
    <t>C-3904-1000-5-0-3904019-03</t>
  </si>
  <si>
    <t>TRANSFERENCIAS CORRIENTES - SERVICIOS DE APOYO FINANCIERO PARA EL FORTALECIMIENTO DE PROCESOS DE INTERCAMBIO Y TRANSFERENCIA DEL CONOCIMIENTO - APOYO  AL FOMENTO Y DESARROLLO DE LA APROPIACIÓN SOCIAL DE LA CTEI - ASCTI  NACIONAL</t>
  </si>
  <si>
    <t>C-3904-1000-5-0-3904016-03</t>
  </si>
  <si>
    <t>TRANSFERENCIAS CORRIENTES - SERVICIOS PARA FORTALECER LA PARTICIPACIÓN CIUDADANA EN CIENCIA, TECNOLOGÍA E INNOVACIÓN - APOYO  AL FOMENTO Y DESARROLLO DE LA APROPIACIÓN SOCIAL DE LA CTEI - ASCTI  NACIONAL</t>
  </si>
  <si>
    <t>C-3904-1000-5-0-3904020-03</t>
  </si>
  <si>
    <t>TRANSFERENCIAS CORRIENTES - SERVICIOS DE APOYO PARA EL FORTALECIMIENTO DE PROCESOS DE INTERCAMBIO Y TRANSFERENCIA DEL CONOCIMIENTO - APOYO  AL FOMENTO Y DESARROLLO DE LA APROPIACIÓN SOCIAL DE LA CTEI - ASCTI  NACIONAL</t>
  </si>
  <si>
    <t>Acompañar técnicamente el desarrollo de procesos de Apropiación Social de CTeI a partir del diálogo e intercambio de conocimientos.
Ideas para el cambio</t>
  </si>
  <si>
    <t>Acompañar el proceso de autoevaluación de Centros de Ciencia en el marco del proceso de reconocimiento de actores del SNCTeI</t>
  </si>
  <si>
    <t>Realizar los procesos de Centros de Ciencia en el marco del proceso de reconocimiento de actores del SNCTeI</t>
  </si>
  <si>
    <t>C-3904-1000-5-0-3904015-03</t>
  </si>
  <si>
    <t>TRANSFERENCIAS CORRIENTES - SERVICIOS DE APOYO FINANCIERO PARA EL FORTALECIMIENTO DE LA PARTICIPACIÓN CIUDADANA EN CIENCIA, TECNOLOGÍA E INNOVACIÓN - APOYO  AL FOMENTO Y DESARROLLO DE LA APROPIACIÓN SOCIAL DE LA CTEI - ASCTI  NACIONAL</t>
  </si>
  <si>
    <t>Financiar propuestas de la convocatoria o concurso que promueva la participación de ciudadanos y comunidades en actividades de CTeI.</t>
  </si>
  <si>
    <t>MUNDIALIZACIÓN DEL CONOCIMIENTO
Aumentar la producción de conocimiento científico y tecnológico de alto impacto en articulación con aliados estratégicos nacionales e internacionales.</t>
  </si>
  <si>
    <r>
      <t>Apoyo fortalecimiento de la</t>
    </r>
    <r>
      <rPr>
        <sz val="14"/>
        <color theme="1"/>
        <rFont val="Arial Narrow"/>
        <family val="2"/>
      </rPr>
      <t xml:space="preserve"> transferencia internacional de conocimiento a los actores del SNCTI nivel nacional</t>
    </r>
  </si>
  <si>
    <t>C-3901-1000-7-0-3901004-03</t>
  </si>
  <si>
    <t xml:space="preserve">TRANSFERENCIAS CORRIENTES - SERVICIO DE COOPERACIÓN INTERNACIONAL PARA LA CTEI - APOYO AL FORTALECIMIENTO DE LA TRANSFERENCIA INTERNACIONAL DE CONOCIMIENTO A LOS ACTORES DEL SNCTI NIVEL NACIONAL  </t>
  </si>
  <si>
    <t>C-3901-1000-8-0-3901002-3</t>
  </si>
  <si>
    <t>TRANSFERENCIAS CORRIENTES - DOCUMENTOS DE POLÍTICA - FORTALECIMIENTO CAPACIDADES REGIONALES EN CIENCIA, TECNOLOGIA E INNOVACION  NACIONAL</t>
  </si>
  <si>
    <t>C-3901-1000-8-0-3901002-02</t>
  </si>
  <si>
    <t>Adquisición de bienes y servicios- documentos de política- Fortalecimiento capacidades regionales en ciencia tecnologia e innovación nacional</t>
  </si>
  <si>
    <t>C-3901-1000-8-0-3901002-2</t>
  </si>
  <si>
    <t>C-3901-1000-8-0-3901008-02</t>
  </si>
  <si>
    <t>Adquisición de bienes y servicios- Servicios de asistencia técnica a los actores de los sistemas territoriales de Ciencia, Tecnología e Innovación -CTeI- Fortalecimiento capacidades regionales en ciencia tecnologia e innovación nacional</t>
  </si>
  <si>
    <t>C-3901-1000-8-0-3901008-3</t>
  </si>
  <si>
    <t>TRANSFERENCIA CORRIENTES- SERVICIOS DE ASISTENCIA TÉCNICA A LOS ACTORES DE LOS SISTEMAS TERRITORIALES DE CIENCIA, TECNOLOGÍA E INNOVACIÓN -CTEI- FORTALECIMIENTO CAPACIDADES REGIONALES EN CIENCIA TECNOLOGIA E INNOVACIÓN NACIONAL</t>
  </si>
  <si>
    <t>C-3901-1000-8-0-3901001-3</t>
  </si>
  <si>
    <t>TRANSFERENCIA CORRIENTES- DOCUMENTOS DE PLANEACIÓN- FORTALECIMIENTO CAPACIDADES REGIONALES EN CIENCIA TECNOLOGIA E INNOVACIÓN NACIONAL</t>
  </si>
  <si>
    <t>C-3901-1000-8-0-3901005-2</t>
  </si>
  <si>
    <t>TRANSFERENCIAS CORRIENTES - SERVICIO DE COORDINACIÓN INSTITUCIONAL - FORTALECIMIENTO CAPACIDADES REGIONALES EN CIENCIA, TECNOLOGIA E INNOVACION  NACIONAL</t>
  </si>
  <si>
    <t>ADQUISICIÓN DE BIENES Y SERVICIOS- SERVICIOS DE COORDINACIÓN INSTITUCIONAL- FORTALECIMIENTO CAPACIDADES REGIONALES EN CIENCIA TECNOLOGIA E INNOVACIÓN NACIONAL</t>
  </si>
  <si>
    <t>MODERNIZACIÓN DEL MINISTERIO Y FORTALECIMIENTO INSTITUCIONAL
Generar lineamientos a nivel nacional y regional para implementación de procesos de innovación que generen valor público</t>
  </si>
  <si>
    <t>Dirección Administrativa y Financiera</t>
  </si>
  <si>
    <t>Administración sistema nacional de ciencia y tecnología  nacional</t>
  </si>
  <si>
    <t>C-3901-1000-6-0-3901005-02</t>
  </si>
  <si>
    <t>ADQUISICIÓN DE BIENES Y SERVICIOS - SERVICIO DE COORDINACIÓN INSTITUCIONAL - ADMINISTRACIÓN SISTEMA NACIONAL DE CIENCIA Y TECNOLOGÍA  NACIONAL</t>
  </si>
  <si>
    <t>Productos de comunicación de la CTeI (por tipo de producto y/o por temática y/o por población a la que va dirigida</t>
  </si>
  <si>
    <t>Dilvulgar el desarrollo y resultado de los eventos gestionados</t>
  </si>
  <si>
    <t>C-3901-1000-6-0-3901006-03</t>
  </si>
  <si>
    <t>TRANSFERENCIAS CORRIENTES - SERVICIO DE DIVULGACIÓN - ADMINISTRACIÓN SISTEMA NACIONAL DE CIENCIA Y TECNOLOGÍA  NACIONAL</t>
  </si>
  <si>
    <t>C-3901-1000-6-0-3901002-03</t>
  </si>
  <si>
    <t>TRANSFERENCIAS CORRIENTES - DOCUMENTOS DE POLÍTICA - ADMINISTRACIÓN SISTEMA NACIONAL DE CIENCIA Y TECNOLOGÍA  NACIONAL</t>
  </si>
  <si>
    <t>C-3901-1000-5-0-3901007-02</t>
  </si>
  <si>
    <t>ADQUISICIÓN DE BIENES Y SERVICIOS - SERVICIOS DE INFORMACIÓN PARA LA CTEI - APOYO AL PROCESO DE TRANSFORMACIÓN DIGITAL PARA LA GESTIÓN Y PRESTACIÓN DE SERVICIOS DE TI EN EL SECTOR CTI Y A NIVEL  NACIONAL</t>
  </si>
  <si>
    <t>Indice de Gobierno en Línea  (**)
Nivel de Satisfacción de los
usuarios del sector CTeI en la prestación de
servicios tecnológicos</t>
  </si>
  <si>
    <t>100% de los criterios priorizados para la vigencia
97%</t>
  </si>
  <si>
    <t>C-3901-1000-5-0-3901007-03</t>
  </si>
  <si>
    <t>TRANSFERENCIAS CORRIENTES - SERVICIOS DE INFORMACIÓN PARA LA CTEI - APOYO AL PROCESO DE TRANSFORMACIÓN DIGITAL PARA LA GESTIÓN Y PRESTACIÓN DE SERVICIOS DE TI EN EL SECTOR CTI Y A NIVEL  NACIONAL</t>
  </si>
  <si>
    <t>Diferencia</t>
  </si>
  <si>
    <t>CONTROL DE CAMBIOS AL PLAN DE ANUAL DE INVERSIÓN 2021</t>
  </si>
  <si>
    <t>FECHA</t>
  </si>
  <si>
    <t>Cambios</t>
  </si>
  <si>
    <t>Ente Aprobador</t>
  </si>
  <si>
    <t>Versión</t>
  </si>
  <si>
    <t>29 de enero de 2021</t>
  </si>
  <si>
    <t>Versión inicial del Plan de Anual de Inversión</t>
  </si>
  <si>
    <t xml:space="preserve">Comité Ministerial </t>
  </si>
  <si>
    <t>OBSERVACIONES OCI</t>
  </si>
  <si>
    <t>Indicador relacionado</t>
  </si>
  <si>
    <t>(PP-21) Becas, créditos beca para la formación de maestría apoyadas por Minciencias y aliados  valor: 1,542.00 (NUM)</t>
  </si>
  <si>
    <t>(EP-21) Estancias posdoctorales apoyadas por Minciencias y aliados  valor: 200.00 (NUM)</t>
  </si>
  <si>
    <t>No tiene meta</t>
  </si>
  <si>
    <t>N.A.</t>
  </si>
  <si>
    <t>FALTA INF.</t>
  </si>
  <si>
    <t xml:space="preserve"> (PP-21) Avance en las iniciativas priorizadas en el Plan de Transformación Digital  valor: 100.00 (%)
 (VV-21) Avance en las iniciativas priorizadas en el Plan de Transformación Digital - Sistemas de Información, Datos y Servicios Digitales - Gobierno y Gestión de TIC para la CTeI  valor: 30.00 (%)
 (VV-21) Avance en las iniciativas priorizadas en el Plan de Transformación Digital - Infraestructura Digital - Gobierno y Gestión de TIC para la CTeI  valor: 70.00 (%)</t>
  </si>
  <si>
    <t>(EP-21) Niños niñas adolescentes certificados fortalecimiento capacidades investigación y creación  valor: 17,000.00 (NUM)</t>
  </si>
  <si>
    <t>SE INCUMPLIO EL PLAN DE INVERSION PARA ESTA PARTE DEL PROYECTO DE INVERSION</t>
  </si>
  <si>
    <t>SE INCUMPLIO EL PLAN DE INVERSION PARA ESTA PARTE DEL PROYECTO DE INVERSION, SOLO SE COMPROMETIO PERO NO SE OBLIGO</t>
  </si>
  <si>
    <t>SE INCUMPLIO EL PLAN DE INVERSION PARA ESTA PARTE DEL PROYECTO DE INVERSION
Cómo se cumplió la meta si se ejecutó con menos presupuesto en la vigencia?</t>
  </si>
  <si>
    <t>No es claro dentro de cual indicador se puede identificar el cumplimiento de la meta</t>
  </si>
  <si>
    <t>Por qué aparece este inidcador relacionado en el Plan de Inversión si no tiene apropiación ni meta?</t>
  </si>
  <si>
    <t>Por qué no tiene meta establecida?</t>
  </si>
  <si>
    <t>Por qué no tiene meta establecida?
SE INCUMPLIO EL PLAN DE INVERSION PARA ESTA PARTE DEL PROYECTO DE INVERSION</t>
  </si>
  <si>
    <t>Se debe completar la información respecto del porcentaje de compromiso y obligación</t>
  </si>
  <si>
    <t>FALTA CALCULAR LOS % DE EJECUCION DE LO COMP Y LO OBLIG</t>
  </si>
  <si>
    <t>El cumplimiento de la meta esta se supero en un 54,2%
 Como se logró conceder más creditos condonables con la mismos recursos financieros asigados inisialmente para la vigencia 2021?</t>
  </si>
  <si>
    <t>Por qué aparece este inidcador relacionado en el Plan de Inversión si no tiene recursos financieros asignados ?</t>
  </si>
  <si>
    <t xml:space="preserve">Aclarar el avance de la meta porque no corresponde con las unidades de medida establecidas. 
No se dio cumplimiento el plan de inversión para esta parte del proyecto. </t>
  </si>
  <si>
    <t>Por qué aparece este inidcador relacionado en el Plan de Inversión si no tiene apropiación?
SE INCUMPLIO EL PLAN DE INVERSION PARA ESTA PARTE DEL PROYECTO DE INVERSION</t>
  </si>
  <si>
    <t>SE INCUMPLIO EL PLAN DE INVERSION PARA ESTA PARTE DEL PROYECTO DE INVERSION, SOLO SE COMPROMETIO PERO NO SE OBLIGO.
No es claro el avance de la meta ni el indicador relacionado.</t>
  </si>
  <si>
    <t>SE INCUMPLIO EL PLAN DE INVERSION PARA ESTA PARTE DEL PROYECTO DE INVERSION, SOLO SE COMPROMETIO PERO NO SE OBLIGO
No es claro el establecimiento de las metas, ni el avance de las metas ni los indicadores relacionados.</t>
  </si>
  <si>
    <t>SE INCUMPLIO EL PLAN DE INVERSION PARA ESTA PARTE DEL PROYECTO DE INVERSION, SOLO SE COMPROMETIO PERO NO SE OBLIGO
No es claro el establecimiento de las metas, ni su avance,ni los indicadores relacionados.</t>
  </si>
  <si>
    <t>SE INCUMPLIO EL PLAN DE INVERSION PARA ESTA PARTE DEL PROYECTO DE INVERSION
No es claro el establecimiento de las metas, ni el avance de las metas ni los indicadores relacionados.</t>
  </si>
  <si>
    <t>Esta es la información publicada en l página en el seguimieto por parte de la OAPII, hay porcentajes que no fueron calculados, como por ejemplo estos que se encuentran en 0% pero si tienen valores obligados y comprometidos.
Adicionalmente no aparecen los avance de las metas ni el inidicador relacionado.
Tres de los indicadores no se cumplimieron  en la ejecución del plan de inversión para esta parte del proyecto:
Fila 40, 41 y 45</t>
  </si>
  <si>
    <t>Por qué aparece este inidcador relacionado en el Plan de Inversión si no tiene recursos asignados apropiación ni meta?</t>
  </si>
  <si>
    <t>REVISO: Guillermo Alba C. - Jefe Oficina OCI</t>
  </si>
  <si>
    <t>ELABORO: Paola Andrea Rodriguez G. - Auditora OCI</t>
  </si>
  <si>
    <r>
      <rPr>
        <b/>
        <sz val="24"/>
        <color theme="1"/>
        <rFont val="Arial Narrow"/>
        <family val="2"/>
      </rPr>
      <t xml:space="preserve">SEGUIMIENTO PLAN ANUAL DE INVERSIÓN 2021
</t>
    </r>
    <r>
      <rPr>
        <b/>
        <sz val="16"/>
        <color theme="1"/>
        <rFont val="Arial Narrow"/>
        <family val="2"/>
      </rPr>
      <t>OFICINA DE CONTROL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</si>
</sst>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 #,##0.00;\-&quot;$&quot;\ #,##0.00"/>
    <numFmt numFmtId="41" formatCode="_-* #,##0_-;\-* #,##0_-;_-* &quot;-&quot;_-;_-@_-"/>
    <numFmt numFmtId="43" formatCode="_-* #,##0.00_-;\-* #,##0.00_-;_-* &quot;-&quot;??_-;_-@_-"/>
    <numFmt numFmtId="164" formatCode="_-&quot;$&quot;* #,##0_-;\-&quot;$&quot;* #,##0_-;_-&quot;$&quot;* &quot;-&quot;_-;_-@_-"/>
    <numFmt numFmtId="165" formatCode="_-&quot;$&quot;* #,##0_-;\-&quot;$&quot;* #,##0_-;_-&quot;$&quot;* &quot;-&quot;??_-;_-@_-"/>
    <numFmt numFmtId="166" formatCode="_-* #,##0_-;\-* #,##0_-;_-* &quot;-&quot;??_-;_-@_-"/>
    <numFmt numFmtId="167" formatCode="[$-240A]d&quot; de &quot;mmmm&quot; de &quot;yyyy;@"/>
  </numFmts>
  <fonts count="33" x14ac:knownFonts="1">
    <font>
      <sz val="11"/>
      <color theme="1"/>
      <name val="Calibri"/>
      <family val="2"/>
      <scheme val="minor"/>
    </font>
    <font>
      <sz val="11"/>
      <color theme="1"/>
      <name val="Calibri"/>
      <family val="2"/>
      <scheme val="minor"/>
    </font>
    <font>
      <sz val="10"/>
      <color theme="1"/>
      <name val="Segoe UI"/>
      <family val="2"/>
    </font>
    <font>
      <sz val="12"/>
      <color theme="1"/>
      <name val="Arial Narrow"/>
      <family val="2"/>
    </font>
    <font>
      <b/>
      <sz val="16"/>
      <color theme="1"/>
      <name val="Arial Narrow"/>
      <family val="2"/>
    </font>
    <font>
      <b/>
      <sz val="12"/>
      <color theme="1"/>
      <name val="Arial Narrow"/>
      <family val="2"/>
    </font>
    <font>
      <b/>
      <sz val="18"/>
      <color theme="0"/>
      <name val="Arial Narrow"/>
      <family val="2"/>
    </font>
    <font>
      <b/>
      <sz val="12"/>
      <color theme="0"/>
      <name val="Arial Narrow"/>
      <family val="2"/>
    </font>
    <font>
      <b/>
      <sz val="12"/>
      <name val="Arial Narrow"/>
      <family val="2"/>
    </font>
    <font>
      <sz val="12"/>
      <name val="Arial"/>
      <family val="2"/>
    </font>
    <font>
      <sz val="12"/>
      <color theme="1"/>
      <name val="Arial"/>
      <family val="2"/>
    </font>
    <font>
      <b/>
      <sz val="11"/>
      <color theme="1"/>
      <name val="Arial Narrow"/>
      <family val="2"/>
    </font>
    <font>
      <sz val="11"/>
      <color theme="1"/>
      <name val="Calibri"/>
      <family val="2"/>
    </font>
    <font>
      <sz val="14"/>
      <color theme="1"/>
      <name val="Arial Narrow"/>
      <family val="2"/>
    </font>
    <font>
      <b/>
      <sz val="14"/>
      <name val="Arial Narrow"/>
      <family val="2"/>
    </font>
    <font>
      <b/>
      <sz val="14"/>
      <color theme="1"/>
      <name val="Arial Narrow"/>
      <family val="2"/>
    </font>
    <font>
      <sz val="14"/>
      <name val="Arial Narrow"/>
      <family val="2"/>
    </font>
    <font>
      <b/>
      <sz val="14"/>
      <color theme="0"/>
      <name val="Arial Narrow"/>
      <family val="2"/>
    </font>
    <font>
      <sz val="11"/>
      <name val="Arial Narrow"/>
      <family val="2"/>
    </font>
    <font>
      <sz val="14"/>
      <color rgb="FFFF0000"/>
      <name val="Arial Narrow"/>
      <family val="2"/>
    </font>
    <font>
      <sz val="10"/>
      <name val="Arial Narrow"/>
      <family val="2"/>
    </font>
    <font>
      <sz val="11"/>
      <color rgb="FF000000"/>
      <name val="Arial Narrow"/>
      <family val="2"/>
    </font>
    <font>
      <sz val="12"/>
      <name val="Arial Narrow"/>
      <family val="2"/>
    </font>
    <font>
      <b/>
      <sz val="9"/>
      <color indexed="81"/>
      <name val="Tahoma"/>
      <family val="2"/>
    </font>
    <font>
      <sz val="9"/>
      <color indexed="81"/>
      <name val="Tahoma"/>
      <family val="2"/>
    </font>
    <font>
      <b/>
      <sz val="14"/>
      <color theme="0"/>
      <name val="Segoe UI"/>
      <family val="2"/>
    </font>
    <font>
      <b/>
      <sz val="12"/>
      <color theme="0"/>
      <name val="Segoe UI"/>
      <family val="2"/>
    </font>
    <font>
      <sz val="11"/>
      <name val="Segoe UI"/>
      <family val="2"/>
    </font>
    <font>
      <sz val="12"/>
      <name val="Segoe UI"/>
      <family val="2"/>
    </font>
    <font>
      <b/>
      <sz val="14"/>
      <name val="Segoe UI"/>
      <family val="2"/>
    </font>
    <font>
      <sz val="12"/>
      <color rgb="FFFF0000"/>
      <name val="Arial Narrow"/>
      <family val="2"/>
    </font>
    <font>
      <b/>
      <sz val="12"/>
      <color rgb="FFFF0000"/>
      <name val="Arial Narrow"/>
      <family val="2"/>
    </font>
    <font>
      <b/>
      <sz val="24"/>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indexed="64"/>
      </patternFill>
    </fill>
    <fill>
      <patternFill patternType="solid">
        <fgColor theme="4"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8"/>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4.9989318521683403E-2"/>
        <bgColor indexed="64"/>
      </patternFill>
    </fill>
  </fills>
  <borders count="23">
    <border>
      <left/>
      <right/>
      <top/>
      <bottom/>
      <diagonal/>
    </border>
    <border>
      <left style="thin">
        <color auto="1"/>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213">
    <xf numFmtId="0" fontId="0" fillId="0" borderId="0" xfId="0"/>
    <xf numFmtId="0" fontId="3" fillId="2" borderId="0" xfId="0" applyFont="1" applyFill="1" applyAlignment="1">
      <alignment horizontal="center" vertical="center"/>
    </xf>
    <xf numFmtId="0" fontId="7" fillId="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2" borderId="4" xfId="0" applyFont="1" applyFill="1" applyBorder="1" applyAlignment="1">
      <alignment horizontal="center" vertical="center"/>
    </xf>
    <xf numFmtId="0" fontId="9" fillId="0" borderId="4" xfId="0" applyFont="1" applyBorder="1" applyAlignment="1">
      <alignment vertical="center" wrapText="1"/>
    </xf>
    <xf numFmtId="164" fontId="3" fillId="2" borderId="4" xfId="4" applyFont="1" applyFill="1" applyBorder="1" applyAlignment="1">
      <alignment horizontal="center" vertical="center"/>
    </xf>
    <xf numFmtId="164" fontId="3" fillId="2" borderId="4" xfId="0" applyNumberFormat="1" applyFont="1" applyFill="1" applyBorder="1" applyAlignment="1">
      <alignment horizontal="center" vertical="center"/>
    </xf>
    <xf numFmtId="9" fontId="3" fillId="2" borderId="4" xfId="3" applyFont="1" applyFill="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justify" vertical="center" wrapText="1"/>
    </xf>
    <xf numFmtId="164" fontId="3"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43" fontId="3" fillId="2" borderId="0" xfId="1" applyFont="1" applyFill="1" applyAlignment="1">
      <alignment horizontal="center" vertical="center"/>
    </xf>
    <xf numFmtId="43" fontId="3" fillId="2" borderId="0" xfId="0" applyNumberFormat="1" applyFont="1" applyFill="1" applyAlignment="1">
      <alignment horizontal="center" vertical="center"/>
    </xf>
    <xf numFmtId="0" fontId="9" fillId="2" borderId="13" xfId="0" applyFont="1" applyFill="1" applyBorder="1" applyAlignment="1">
      <alignment vertical="center" wrapText="1"/>
    </xf>
    <xf numFmtId="164" fontId="3" fillId="2" borderId="0" xfId="4" applyFont="1" applyFill="1" applyBorder="1" applyAlignment="1">
      <alignment horizontal="center" vertical="center"/>
    </xf>
    <xf numFmtId="164" fontId="3" fillId="0" borderId="4" xfId="4" applyFont="1" applyFill="1" applyBorder="1" applyAlignment="1">
      <alignment horizontal="center" vertical="center"/>
    </xf>
    <xf numFmtId="9" fontId="3" fillId="0" borderId="4" xfId="3" applyFont="1" applyFill="1" applyBorder="1" applyAlignment="1">
      <alignment horizontal="center" vertical="center"/>
    </xf>
    <xf numFmtId="164" fontId="3" fillId="2" borderId="0" xfId="0" applyNumberFormat="1" applyFont="1" applyFill="1" applyAlignment="1">
      <alignment horizontal="center" vertical="center"/>
    </xf>
    <xf numFmtId="0" fontId="9" fillId="2" borderId="4" xfId="0" applyFont="1" applyFill="1" applyBorder="1" applyAlignment="1">
      <alignment vertical="center" wrapText="1"/>
    </xf>
    <xf numFmtId="7" fontId="3" fillId="2" borderId="0" xfId="0" applyNumberFormat="1" applyFont="1" applyFill="1" applyAlignment="1">
      <alignment horizontal="center" vertical="center"/>
    </xf>
    <xf numFmtId="0" fontId="9" fillId="0" borderId="12" xfId="0" applyFont="1" applyBorder="1" applyAlignment="1">
      <alignment vertical="center" wrapText="1"/>
    </xf>
    <xf numFmtId="0" fontId="3" fillId="0" borderId="12" xfId="0" applyFont="1"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3" fontId="3" fillId="0" borderId="0" xfId="1" applyFont="1" applyFill="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0" fontId="9" fillId="2" borderId="12" xfId="0" applyFont="1" applyFill="1" applyBorder="1" applyAlignment="1">
      <alignment vertical="center" wrapText="1"/>
    </xf>
    <xf numFmtId="0" fontId="3" fillId="2" borderId="12" xfId="0" applyFont="1" applyFill="1" applyBorder="1" applyAlignment="1">
      <alignment horizontal="center" vertical="center"/>
    </xf>
    <xf numFmtId="43" fontId="12" fillId="2" borderId="0" xfId="1" applyFont="1" applyFill="1"/>
    <xf numFmtId="0" fontId="13" fillId="2" borderId="14" xfId="0" applyFont="1" applyFill="1" applyBorder="1" applyAlignment="1">
      <alignment horizontal="center" vertical="center" wrapText="1"/>
    </xf>
    <xf numFmtId="0" fontId="13" fillId="0" borderId="0" xfId="0" applyFont="1"/>
    <xf numFmtId="0" fontId="13" fillId="0" borderId="14"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vertical="center"/>
    </xf>
    <xf numFmtId="41" fontId="16" fillId="0" borderId="0" xfId="0" applyNumberFormat="1" applyFont="1" applyAlignment="1">
      <alignment horizontal="right" vertical="center"/>
    </xf>
    <xf numFmtId="0" fontId="16" fillId="2" borderId="0" xfId="0" applyFont="1" applyFill="1"/>
    <xf numFmtId="0" fontId="16" fillId="0" borderId="0" xfId="0" applyFont="1"/>
    <xf numFmtId="0" fontId="17" fillId="3"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14" xfId="0" applyFont="1" applyBorder="1" applyAlignment="1" applyProtection="1">
      <alignment horizontal="center" vertical="center" wrapText="1"/>
      <protection locked="0"/>
    </xf>
    <xf numFmtId="0" fontId="16" fillId="0" borderId="14" xfId="0" applyFont="1" applyBorder="1" applyAlignment="1">
      <alignment horizontal="justify" vertical="center" wrapText="1"/>
    </xf>
    <xf numFmtId="41" fontId="16" fillId="0" borderId="14" xfId="2" applyFont="1" applyFill="1" applyBorder="1" applyAlignment="1">
      <alignment horizontal="right" vertical="center" wrapText="1"/>
    </xf>
    <xf numFmtId="165" fontId="16" fillId="0" borderId="14" xfId="0" applyNumberFormat="1" applyFont="1" applyBorder="1" applyAlignment="1">
      <alignment horizontal="center" vertical="center" wrapText="1"/>
    </xf>
    <xf numFmtId="0" fontId="16" fillId="5" borderId="14" xfId="0" applyFont="1" applyFill="1" applyBorder="1" applyAlignment="1">
      <alignment horizontal="center" vertical="center" wrapText="1"/>
    </xf>
    <xf numFmtId="0" fontId="16" fillId="5" borderId="14" xfId="0" applyFont="1" applyFill="1" applyBorder="1" applyAlignment="1">
      <alignment vertical="center" wrapText="1"/>
    </xf>
    <xf numFmtId="0" fontId="17" fillId="6" borderId="14" xfId="0" applyFont="1" applyFill="1" applyBorder="1" applyAlignment="1" applyProtection="1">
      <alignment horizontal="justify" vertical="center" wrapText="1"/>
      <protection locked="0"/>
    </xf>
    <xf numFmtId="0" fontId="17" fillId="6" borderId="14" xfId="0" applyFont="1" applyFill="1" applyBorder="1" applyAlignment="1">
      <alignment horizontal="justify" vertical="center" wrapText="1"/>
    </xf>
    <xf numFmtId="0" fontId="17" fillId="6" borderId="14" xfId="0" applyFont="1" applyFill="1" applyBorder="1" applyAlignment="1" applyProtection="1">
      <alignment horizontal="left" vertical="center" wrapText="1"/>
      <protection locked="0"/>
    </xf>
    <xf numFmtId="41" fontId="17" fillId="6" borderId="14" xfId="2" applyFont="1" applyFill="1" applyBorder="1" applyAlignment="1">
      <alignment horizontal="right" vertical="center" wrapText="1"/>
    </xf>
    <xf numFmtId="41" fontId="16" fillId="0" borderId="14" xfId="2" applyFont="1" applyFill="1" applyBorder="1" applyAlignment="1">
      <alignment horizontal="center" vertical="center" wrapText="1"/>
    </xf>
    <xf numFmtId="41" fontId="16" fillId="0" borderId="14" xfId="2" applyFont="1" applyFill="1" applyBorder="1" applyAlignment="1">
      <alignment vertical="center"/>
    </xf>
    <xf numFmtId="165" fontId="16" fillId="0" borderId="14" xfId="0" applyNumberFormat="1" applyFont="1" applyBorder="1" applyAlignment="1">
      <alignment vertical="center" wrapText="1"/>
    </xf>
    <xf numFmtId="41" fontId="16" fillId="0" borderId="14" xfId="2" applyFont="1" applyFill="1" applyBorder="1" applyAlignment="1">
      <alignment vertical="center" wrapText="1"/>
    </xf>
    <xf numFmtId="9" fontId="16" fillId="0" borderId="14" xfId="0" applyNumberFormat="1" applyFont="1" applyBorder="1" applyAlignment="1">
      <alignment horizontal="center" vertical="center" wrapText="1"/>
    </xf>
    <xf numFmtId="41" fontId="16" fillId="0" borderId="14" xfId="5" applyFont="1" applyFill="1" applyBorder="1" applyAlignment="1">
      <alignment horizontal="right" vertical="center" wrapText="1"/>
    </xf>
    <xf numFmtId="3" fontId="16" fillId="0" borderId="14" xfId="0" applyNumberFormat="1" applyFont="1" applyBorder="1" applyAlignment="1">
      <alignment horizontal="center" vertical="center" wrapText="1"/>
    </xf>
    <xf numFmtId="0" fontId="16" fillId="0" borderId="14" xfId="0" applyFont="1" applyBorder="1" applyAlignment="1">
      <alignment vertical="center" wrapText="1"/>
    </xf>
    <xf numFmtId="165" fontId="18" fillId="0" borderId="14" xfId="0" applyNumberFormat="1" applyFont="1" applyBorder="1" applyAlignment="1">
      <alignment horizontal="center" vertical="center" wrapText="1"/>
    </xf>
    <xf numFmtId="41" fontId="16" fillId="0" borderId="14" xfId="0" applyNumberFormat="1" applyFont="1" applyBorder="1" applyAlignment="1">
      <alignment horizontal="center" vertical="center" wrapText="1"/>
    </xf>
    <xf numFmtId="0" fontId="19" fillId="0" borderId="14" xfId="0" applyFont="1" applyBorder="1" applyAlignment="1">
      <alignment horizontal="center" vertical="center" wrapText="1"/>
    </xf>
    <xf numFmtId="41" fontId="18" fillId="0" borderId="14" xfId="2" applyFont="1" applyFill="1" applyBorder="1" applyAlignment="1">
      <alignment horizontal="center" vertical="center" wrapText="1"/>
    </xf>
    <xf numFmtId="0" fontId="18" fillId="0" borderId="14" xfId="0" applyFont="1" applyBorder="1" applyAlignment="1">
      <alignment horizontal="center" vertical="center" wrapText="1"/>
    </xf>
    <xf numFmtId="41" fontId="16" fillId="0" borderId="14" xfId="4" applyNumberFormat="1" applyFont="1" applyFill="1" applyBorder="1" applyAlignment="1">
      <alignment horizontal="center" vertical="center"/>
    </xf>
    <xf numFmtId="165" fontId="13" fillId="0" borderId="0" xfId="0" applyNumberFormat="1" applyFont="1"/>
    <xf numFmtId="0" fontId="20" fillId="0" borderId="14" xfId="0" applyFont="1" applyBorder="1" applyAlignment="1">
      <alignment horizontal="center" vertical="center" wrapText="1"/>
    </xf>
    <xf numFmtId="41" fontId="16" fillId="0" borderId="14" xfId="4" applyNumberFormat="1" applyFont="1" applyFill="1" applyBorder="1" applyAlignment="1">
      <alignment horizontal="right" vertical="center" wrapText="1"/>
    </xf>
    <xf numFmtId="49" fontId="16" fillId="0" borderId="14" xfId="2" applyNumberFormat="1" applyFont="1" applyFill="1" applyBorder="1" applyAlignment="1">
      <alignment horizontal="center" vertical="center" wrapText="1"/>
    </xf>
    <xf numFmtId="41" fontId="13" fillId="0" borderId="14" xfId="2" applyFont="1" applyFill="1" applyBorder="1" applyAlignment="1">
      <alignment horizontal="right" vertical="center" wrapText="1"/>
    </xf>
    <xf numFmtId="0" fontId="13" fillId="0" borderId="14" xfId="0" applyFont="1" applyBorder="1"/>
    <xf numFmtId="0" fontId="16" fillId="5" borderId="14" xfId="0" applyFont="1" applyFill="1" applyBorder="1" applyAlignment="1">
      <alignment vertical="center"/>
    </xf>
    <xf numFmtId="0" fontId="13" fillId="0" borderId="14" xfId="0" applyFont="1" applyBorder="1" applyAlignment="1">
      <alignment vertical="center" wrapText="1"/>
    </xf>
    <xf numFmtId="0" fontId="13" fillId="0" borderId="14" xfId="0" applyFont="1" applyBorder="1" applyAlignment="1">
      <alignment horizontal="justify" vertical="center" wrapText="1"/>
    </xf>
    <xf numFmtId="165" fontId="13" fillId="0" borderId="14"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13" fillId="0" borderId="14" xfId="0" applyFont="1" applyBorder="1" applyAlignment="1" applyProtection="1">
      <alignment horizontal="left" vertical="center" wrapText="1"/>
      <protection locked="0"/>
    </xf>
    <xf numFmtId="41" fontId="17" fillId="0" borderId="14" xfId="2" applyFont="1" applyFill="1" applyBorder="1" applyAlignment="1">
      <alignment horizontal="right" vertical="center" wrapText="1"/>
    </xf>
    <xf numFmtId="0" fontId="21" fillId="0" borderId="14" xfId="0" applyFont="1" applyBorder="1" applyAlignment="1">
      <alignment horizontal="center" wrapText="1"/>
    </xf>
    <xf numFmtId="164" fontId="17" fillId="6" borderId="14" xfId="4" applyFont="1" applyFill="1" applyBorder="1" applyAlignment="1" applyProtection="1">
      <alignment horizontal="justify" vertical="center" wrapText="1"/>
      <protection locked="0"/>
    </xf>
    <xf numFmtId="41" fontId="17" fillId="6" borderId="14" xfId="4" applyNumberFormat="1" applyFont="1" applyFill="1" applyBorder="1" applyAlignment="1" applyProtection="1">
      <alignment horizontal="justify" vertical="center" wrapText="1"/>
      <protection locked="0"/>
    </xf>
    <xf numFmtId="0" fontId="22" fillId="0" borderId="14" xfId="0" applyFont="1" applyBorder="1" applyAlignment="1">
      <alignment horizontal="justify" vertical="center" wrapText="1"/>
    </xf>
    <xf numFmtId="0" fontId="16" fillId="0" borderId="14" xfId="0" applyFont="1" applyBorder="1" applyAlignment="1">
      <alignment horizontal="left" vertical="center" wrapText="1"/>
    </xf>
    <xf numFmtId="0" fontId="16" fillId="2" borderId="0" xfId="0" applyFont="1" applyFill="1" applyAlignment="1">
      <alignment vertical="center"/>
    </xf>
    <xf numFmtId="41" fontId="13" fillId="0" borderId="0" xfId="0" applyNumberFormat="1" applyFont="1"/>
    <xf numFmtId="166" fontId="13" fillId="0" borderId="0" xfId="1" applyNumberFormat="1" applyFont="1"/>
    <xf numFmtId="0" fontId="13" fillId="7" borderId="0" xfId="0" applyFont="1" applyFill="1"/>
    <xf numFmtId="41" fontId="13" fillId="7" borderId="0" xfId="0" applyNumberFormat="1" applyFont="1" applyFill="1"/>
    <xf numFmtId="0" fontId="13" fillId="8" borderId="0" xfId="0" applyFont="1" applyFill="1"/>
    <xf numFmtId="164" fontId="13" fillId="0" borderId="0" xfId="0" applyNumberFormat="1" applyFont="1"/>
    <xf numFmtId="41" fontId="13" fillId="0" borderId="0" xfId="2" applyFont="1"/>
    <xf numFmtId="0" fontId="2" fillId="0" borderId="0" xfId="0" applyFont="1"/>
    <xf numFmtId="0" fontId="26" fillId="9" borderId="4" xfId="0" applyFont="1" applyFill="1" applyBorder="1" applyAlignment="1">
      <alignment horizontal="center" vertical="center"/>
    </xf>
    <xf numFmtId="0" fontId="26" fillId="9" borderId="4" xfId="0" applyFont="1" applyFill="1" applyBorder="1" applyAlignment="1">
      <alignment horizontal="center" vertical="center" wrapText="1"/>
    </xf>
    <xf numFmtId="167" fontId="2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xf>
    <xf numFmtId="0" fontId="28" fillId="0" borderId="4" xfId="0" applyFont="1" applyBorder="1" applyAlignment="1">
      <alignment horizontal="center" vertical="center" wrapText="1"/>
    </xf>
    <xf numFmtId="0" fontId="29" fillId="0" borderId="4" xfId="0" applyFont="1" applyBorder="1" applyAlignment="1">
      <alignment horizontal="center" vertical="center"/>
    </xf>
    <xf numFmtId="167" fontId="27" fillId="0" borderId="4" xfId="0" applyNumberFormat="1"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8" fillId="0" borderId="4" xfId="0" applyFont="1" applyBorder="1" applyAlignment="1">
      <alignment horizontal="center" vertical="center"/>
    </xf>
    <xf numFmtId="167" fontId="27" fillId="0" borderId="11" xfId="0" applyNumberFormat="1" applyFont="1" applyBorder="1" applyAlignment="1">
      <alignment vertical="center" wrapText="1"/>
    </xf>
    <xf numFmtId="0" fontId="30" fillId="2" borderId="4" xfId="0" applyFont="1" applyFill="1" applyBorder="1" applyAlignment="1">
      <alignment horizontal="center" vertical="center" wrapText="1"/>
    </xf>
    <xf numFmtId="43" fontId="3" fillId="2" borderId="4" xfId="1" applyFont="1" applyFill="1" applyBorder="1" applyAlignment="1">
      <alignment horizontal="center" vertical="center"/>
    </xf>
    <xf numFmtId="7" fontId="3" fillId="2" borderId="4" xfId="0" applyNumberFormat="1" applyFont="1" applyFill="1" applyBorder="1" applyAlignment="1">
      <alignment horizontal="center" vertical="center"/>
    </xf>
    <xf numFmtId="0" fontId="7" fillId="3" borderId="4" xfId="0" applyFont="1" applyFill="1" applyBorder="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9" fontId="30" fillId="0" borderId="4" xfId="3" applyFont="1" applyFill="1" applyBorder="1" applyAlignment="1">
      <alignment horizontal="center" vertical="center" wrapText="1"/>
    </xf>
    <xf numFmtId="9" fontId="3" fillId="2" borderId="4" xfId="0" applyNumberFormat="1" applyFont="1" applyFill="1" applyBorder="1" applyAlignment="1">
      <alignment horizontal="center" vertical="center"/>
    </xf>
    <xf numFmtId="164" fontId="22" fillId="0" borderId="4" xfId="0" applyNumberFormat="1" applyFont="1" applyBorder="1" applyAlignment="1">
      <alignment horizontal="center" vertical="center" wrapText="1"/>
    </xf>
    <xf numFmtId="0" fontId="3" fillId="10" borderId="4" xfId="0" applyFont="1" applyFill="1" applyBorder="1" applyAlignment="1">
      <alignment horizontal="center" vertical="center"/>
    </xf>
    <xf numFmtId="0" fontId="3" fillId="10"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9" fillId="10" borderId="4" xfId="0" applyFont="1" applyFill="1" applyBorder="1" applyAlignment="1">
      <alignment horizontal="justify" vertical="center" wrapText="1"/>
    </xf>
    <xf numFmtId="9" fontId="30" fillId="11" borderId="4" xfId="3" applyFont="1" applyFill="1" applyBorder="1" applyAlignment="1">
      <alignment horizontal="center" vertical="center"/>
    </xf>
    <xf numFmtId="9" fontId="3" fillId="11" borderId="4" xfId="3" applyFont="1" applyFill="1" applyBorder="1" applyAlignment="1">
      <alignment horizontal="center" vertical="center"/>
    </xf>
    <xf numFmtId="43" fontId="3" fillId="12" borderId="4" xfId="1" applyFont="1" applyFill="1" applyBorder="1" applyAlignment="1">
      <alignment horizontal="center" vertical="center"/>
    </xf>
    <xf numFmtId="43" fontId="3" fillId="12" borderId="0" xfId="0" applyNumberFormat="1" applyFont="1" applyFill="1" applyAlignment="1">
      <alignment horizontal="center" vertical="center"/>
    </xf>
    <xf numFmtId="0" fontId="31" fillId="2" borderId="4" xfId="0" applyFont="1" applyFill="1" applyBorder="1" applyAlignment="1">
      <alignment horizontal="center" vertical="center"/>
    </xf>
    <xf numFmtId="0" fontId="31" fillId="2" borderId="4" xfId="0" applyNumberFormat="1" applyFont="1" applyFill="1" applyBorder="1" applyAlignment="1">
      <alignment horizontal="center" vertical="center" wrapText="1"/>
    </xf>
    <xf numFmtId="0" fontId="5" fillId="2" borderId="0" xfId="0" applyFont="1" applyFill="1" applyAlignment="1">
      <alignment horizontal="left" vertical="center"/>
    </xf>
    <xf numFmtId="0" fontId="13" fillId="2" borderId="14" xfId="0" applyFont="1" applyFill="1" applyBorder="1" applyAlignment="1">
      <alignment horizont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0" xfId="0" applyFont="1" applyFill="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7" fillId="3" borderId="14" xfId="0" applyFont="1" applyFill="1" applyBorder="1" applyAlignment="1">
      <alignment horizontal="center" vertical="center" wrapText="1"/>
    </xf>
    <xf numFmtId="41" fontId="17" fillId="3" borderId="14" xfId="0" applyNumberFormat="1" applyFont="1" applyFill="1" applyBorder="1" applyAlignment="1">
      <alignment horizontal="center" vertical="center" wrapText="1"/>
    </xf>
    <xf numFmtId="0" fontId="16" fillId="0" borderId="14" xfId="0" applyFont="1" applyBorder="1" applyAlignment="1">
      <alignment horizontal="center" vertical="center" wrapText="1"/>
    </xf>
    <xf numFmtId="41" fontId="16" fillId="0" borderId="14" xfId="2" applyFont="1" applyFill="1" applyBorder="1" applyAlignment="1">
      <alignment horizontal="center" vertical="center" wrapText="1"/>
    </xf>
    <xf numFmtId="0" fontId="16" fillId="0" borderId="14" xfId="0" applyFont="1" applyBorder="1" applyAlignment="1" applyProtection="1">
      <alignment horizontal="center" vertical="center" wrapText="1"/>
      <protection locked="0"/>
    </xf>
    <xf numFmtId="0" fontId="13" fillId="0" borderId="14" xfId="0" applyFont="1" applyBorder="1" applyAlignment="1">
      <alignment horizontal="center" vertical="center" wrapText="1"/>
    </xf>
    <xf numFmtId="0" fontId="16" fillId="0" borderId="14" xfId="0" applyFont="1" applyBorder="1" applyAlignment="1" applyProtection="1">
      <alignment horizontal="justify" vertical="center" wrapText="1"/>
      <protection locked="0"/>
    </xf>
    <xf numFmtId="49" fontId="16" fillId="0" borderId="14" xfId="2" applyNumberFormat="1" applyFont="1" applyFill="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9" fontId="16" fillId="0" borderId="14" xfId="3" applyFont="1" applyFill="1" applyBorder="1" applyAlignment="1">
      <alignment horizontal="center" vertical="center" wrapText="1"/>
    </xf>
    <xf numFmtId="0" fontId="25" fillId="9"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3" borderId="1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3" borderId="4" xfId="0" applyFont="1" applyFill="1" applyBorder="1" applyAlignment="1">
      <alignment horizontal="center" vertical="center"/>
    </xf>
    <xf numFmtId="164" fontId="3" fillId="2" borderId="12" xfId="4" applyFont="1" applyFill="1" applyBorder="1" applyAlignment="1">
      <alignment horizontal="center" vertical="center"/>
    </xf>
    <xf numFmtId="164" fontId="3" fillId="2" borderId="11" xfId="4" applyFont="1" applyFill="1" applyBorder="1" applyAlignment="1">
      <alignment horizontal="center" vertical="center"/>
    </xf>
    <xf numFmtId="9" fontId="3" fillId="2" borderId="12" xfId="3" applyFont="1" applyFill="1" applyBorder="1" applyAlignment="1">
      <alignment horizontal="center" vertical="center"/>
    </xf>
    <xf numFmtId="9" fontId="3" fillId="2" borderId="11" xfId="3"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0" borderId="0" xfId="0" applyFont="1" applyAlignment="1">
      <alignment horizontal="left"/>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31" fillId="2" borderId="12" xfId="0" applyFont="1" applyFill="1" applyBorder="1" applyAlignment="1">
      <alignment horizontal="center" vertical="center" wrapText="1"/>
    </xf>
    <xf numFmtId="0" fontId="0" fillId="0" borderId="11" xfId="0" applyBorder="1" applyAlignment="1">
      <alignment horizontal="center" vertical="center" wrapText="1"/>
    </xf>
    <xf numFmtId="0" fontId="31" fillId="2" borderId="1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2" xfId="1" applyNumberFormat="1" applyFont="1" applyFill="1" applyBorder="1" applyAlignment="1">
      <alignment horizontal="center" vertical="center" wrapText="1"/>
    </xf>
    <xf numFmtId="0" fontId="31" fillId="0" borderId="13" xfId="1" applyNumberFormat="1" applyFont="1" applyFill="1" applyBorder="1" applyAlignment="1">
      <alignment horizontal="center" vertical="center" wrapText="1"/>
    </xf>
    <xf numFmtId="0" fontId="31" fillId="0" borderId="11" xfId="1"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cellXfs>
  <cellStyles count="6">
    <cellStyle name="Millares" xfId="1" builtinId="3"/>
    <cellStyle name="Millares [0]" xfId="2" builtinId="6"/>
    <cellStyle name="Millares [0] 2" xfId="5" xr:uid="{12BAEEA1-2C7E-4856-B1BF-44312FB18D89}"/>
    <cellStyle name="Moneda [0] 2" xfId="4" xr:uid="{C1612B73-54E3-485E-A262-910E6F6E27C9}"/>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1671043</xdr:colOff>
      <xdr:row>0</xdr:row>
      <xdr:rowOff>69286</xdr:rowOff>
    </xdr:from>
    <xdr:to>
      <xdr:col>4</xdr:col>
      <xdr:colOff>530691</xdr:colOff>
      <xdr:row>2</xdr:row>
      <xdr:rowOff>239437</xdr:rowOff>
    </xdr:to>
    <xdr:pic>
      <xdr:nvPicPr>
        <xdr:cNvPr id="2" name="Imagen 1">
          <a:extLst>
            <a:ext uri="{FF2B5EF4-FFF2-40B4-BE49-F238E27FC236}">
              <a16:creationId xmlns:a16="http://schemas.microsoft.com/office/drawing/2014/main" id="{79F7E8B1-B4D6-4D87-824F-821D2017984F}"/>
            </a:ext>
          </a:extLst>
        </xdr:cNvPr>
        <xdr:cNvPicPr/>
      </xdr:nvPicPr>
      <xdr:blipFill>
        <a:blip xmlns:r="http://schemas.openxmlformats.org/officeDocument/2006/relationships" r:embed="rId1"/>
        <a:stretch>
          <a:fillRect/>
        </a:stretch>
      </xdr:blipFill>
      <xdr:spPr>
        <a:xfrm>
          <a:off x="2032993" y="69286"/>
          <a:ext cx="4841348" cy="922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6</xdr:col>
      <xdr:colOff>1566723</xdr:colOff>
      <xdr:row>3</xdr:row>
      <xdr:rowOff>0</xdr:rowOff>
    </xdr:to>
    <xdr:pic>
      <xdr:nvPicPr>
        <xdr:cNvPr id="2" name="Imagen 1">
          <a:extLst>
            <a:ext uri="{FF2B5EF4-FFF2-40B4-BE49-F238E27FC236}">
              <a16:creationId xmlns:a16="http://schemas.microsoft.com/office/drawing/2014/main" id="{1CC024C9-7CDF-4FA5-941C-FC65351DBD66}"/>
            </a:ext>
          </a:extLst>
        </xdr:cNvPr>
        <xdr:cNvPicPr/>
      </xdr:nvPicPr>
      <xdr:blipFill>
        <a:blip xmlns:r="http://schemas.openxmlformats.org/officeDocument/2006/relationships" r:embed="rId1"/>
        <a:stretch>
          <a:fillRect/>
        </a:stretch>
      </xdr:blipFill>
      <xdr:spPr>
        <a:xfrm>
          <a:off x="133350" y="0"/>
          <a:ext cx="5491023" cy="971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6</xdr:col>
      <xdr:colOff>1566723</xdr:colOff>
      <xdr:row>3</xdr:row>
      <xdr:rowOff>0</xdr:rowOff>
    </xdr:to>
    <xdr:pic>
      <xdr:nvPicPr>
        <xdr:cNvPr id="2" name="Imagen 1">
          <a:extLst>
            <a:ext uri="{FF2B5EF4-FFF2-40B4-BE49-F238E27FC236}">
              <a16:creationId xmlns:a16="http://schemas.microsoft.com/office/drawing/2014/main" id="{D87BAA91-09E1-42ED-AE67-14C82B676D25}"/>
            </a:ext>
          </a:extLst>
        </xdr:cNvPr>
        <xdr:cNvPicPr/>
      </xdr:nvPicPr>
      <xdr:blipFill>
        <a:blip xmlns:r="http://schemas.openxmlformats.org/officeDocument/2006/relationships" r:embed="rId1"/>
        <a:stretch>
          <a:fillRect/>
        </a:stretch>
      </xdr:blipFill>
      <xdr:spPr>
        <a:xfrm>
          <a:off x="133350" y="0"/>
          <a:ext cx="5491023" cy="971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CE67-A66D-4BCA-90D5-0E387C68E932}">
  <sheetPr>
    <tabColor theme="7" tint="0.39997558519241921"/>
  </sheetPr>
  <dimension ref="B1:T111"/>
  <sheetViews>
    <sheetView showGridLines="0" zoomScale="62" zoomScaleNormal="62" workbookViewId="0">
      <pane ySplit="7" topLeftCell="A48" activePane="bottomLeft" state="frozen"/>
      <selection pane="bottomLeft" activeCell="C10" sqref="C10:C17"/>
    </sheetView>
  </sheetViews>
  <sheetFormatPr baseColWidth="10" defaultColWidth="11.5703125" defaultRowHeight="18" x14ac:dyDescent="0.25"/>
  <cols>
    <col min="1" max="1" width="5.42578125" style="37" customWidth="1"/>
    <col min="2" max="2" width="26" style="37" customWidth="1"/>
    <col min="3" max="3" width="37.7109375" style="37" customWidth="1"/>
    <col min="4" max="5" width="26" style="37" customWidth="1"/>
    <col min="6" max="6" width="40.7109375" style="37" customWidth="1"/>
    <col min="7" max="7" width="26.85546875" style="37" customWidth="1"/>
    <col min="8" max="9" width="21.5703125" style="37" customWidth="1"/>
    <col min="10" max="10" width="39.28515625" style="37" customWidth="1"/>
    <col min="11" max="11" width="21.5703125" style="37" customWidth="1"/>
    <col min="12" max="12" width="24" style="37" customWidth="1"/>
    <col min="13" max="13" width="30" style="90" bestFit="1" customWidth="1"/>
    <col min="14" max="14" width="26.5703125" style="37" customWidth="1"/>
    <col min="15" max="15" width="27.7109375" style="37" bestFit="1" customWidth="1"/>
    <col min="16" max="17" width="25.85546875" style="37" customWidth="1"/>
    <col min="18" max="18" width="22.7109375" style="37" customWidth="1"/>
    <col min="19" max="19" width="11.5703125" style="37"/>
    <col min="20" max="20" width="20" style="37" bestFit="1" customWidth="1"/>
    <col min="21" max="16384" width="11.5703125" style="37"/>
  </cols>
  <sheetData>
    <row r="1" spans="2:18" ht="33" customHeight="1" x14ac:dyDescent="0.25">
      <c r="B1" s="130"/>
      <c r="C1" s="130"/>
      <c r="D1" s="130"/>
      <c r="E1" s="130"/>
      <c r="F1" s="131" t="s">
        <v>160</v>
      </c>
      <c r="G1" s="132"/>
      <c r="H1" s="132"/>
      <c r="I1" s="132"/>
      <c r="J1" s="132"/>
      <c r="K1" s="132"/>
      <c r="L1" s="132"/>
      <c r="M1" s="132"/>
      <c r="N1" s="132"/>
      <c r="O1" s="132"/>
      <c r="P1" s="132"/>
      <c r="Q1" s="133"/>
      <c r="R1" s="36" t="s">
        <v>161</v>
      </c>
    </row>
    <row r="2" spans="2:18" ht="26.25" customHeight="1" x14ac:dyDescent="0.25">
      <c r="B2" s="130"/>
      <c r="C2" s="130"/>
      <c r="D2" s="130"/>
      <c r="E2" s="130"/>
      <c r="F2" s="134"/>
      <c r="G2" s="135"/>
      <c r="H2" s="135"/>
      <c r="I2" s="135"/>
      <c r="J2" s="135"/>
      <c r="K2" s="135"/>
      <c r="L2" s="135"/>
      <c r="M2" s="135"/>
      <c r="N2" s="135"/>
      <c r="O2" s="135"/>
      <c r="P2" s="135"/>
      <c r="Q2" s="136"/>
      <c r="R2" s="38" t="s">
        <v>162</v>
      </c>
    </row>
    <row r="3" spans="2:18" ht="33.75" customHeight="1" x14ac:dyDescent="0.25">
      <c r="B3" s="130"/>
      <c r="C3" s="130"/>
      <c r="D3" s="130"/>
      <c r="E3" s="130"/>
      <c r="F3" s="137"/>
      <c r="G3" s="138"/>
      <c r="H3" s="138"/>
      <c r="I3" s="138"/>
      <c r="J3" s="138"/>
      <c r="K3" s="138"/>
      <c r="L3" s="138"/>
      <c r="M3" s="138"/>
      <c r="N3" s="138"/>
      <c r="O3" s="138"/>
      <c r="P3" s="138"/>
      <c r="Q3" s="139"/>
      <c r="R3" s="38" t="s">
        <v>163</v>
      </c>
    </row>
    <row r="4" spans="2:18" ht="25.5" customHeight="1" x14ac:dyDescent="0.25">
      <c r="B4" s="39"/>
      <c r="C4" s="39"/>
      <c r="D4" s="39"/>
      <c r="E4" s="39"/>
      <c r="F4" s="40"/>
      <c r="G4" s="40"/>
      <c r="H4" s="40"/>
      <c r="I4" s="40"/>
      <c r="J4" s="41"/>
      <c r="K4" s="40"/>
      <c r="L4" s="40"/>
      <c r="M4" s="42"/>
      <c r="N4" s="43"/>
      <c r="O4" s="44"/>
      <c r="P4" s="44"/>
      <c r="Q4" s="44"/>
      <c r="R4" s="44"/>
    </row>
    <row r="5" spans="2:18" ht="33" customHeight="1" x14ac:dyDescent="0.25">
      <c r="B5" s="140" t="s">
        <v>164</v>
      </c>
      <c r="C5" s="140" t="s">
        <v>165</v>
      </c>
      <c r="D5" s="140" t="s">
        <v>166</v>
      </c>
      <c r="E5" s="140" t="s">
        <v>167</v>
      </c>
      <c r="F5" s="140" t="s">
        <v>168</v>
      </c>
      <c r="G5" s="140" t="s">
        <v>169</v>
      </c>
      <c r="H5" s="140" t="s">
        <v>170</v>
      </c>
      <c r="I5" s="140" t="s">
        <v>171</v>
      </c>
      <c r="J5" s="140" t="s">
        <v>172</v>
      </c>
      <c r="K5" s="140" t="s">
        <v>173</v>
      </c>
      <c r="L5" s="140" t="s">
        <v>174</v>
      </c>
      <c r="M5" s="140" t="s">
        <v>13</v>
      </c>
      <c r="N5" s="140"/>
      <c r="O5" s="140"/>
      <c r="P5" s="140"/>
      <c r="Q5" s="140"/>
      <c r="R5" s="140"/>
    </row>
    <row r="6" spans="2:18" ht="33" customHeight="1" x14ac:dyDescent="0.25">
      <c r="B6" s="140"/>
      <c r="C6" s="140"/>
      <c r="D6" s="140"/>
      <c r="E6" s="140"/>
      <c r="F6" s="140"/>
      <c r="G6" s="140"/>
      <c r="H6" s="140"/>
      <c r="I6" s="140"/>
      <c r="J6" s="140"/>
      <c r="K6" s="140"/>
      <c r="L6" s="140"/>
      <c r="M6" s="141" t="s">
        <v>175</v>
      </c>
      <c r="N6" s="140" t="s">
        <v>176</v>
      </c>
      <c r="O6" s="140" t="s">
        <v>16</v>
      </c>
      <c r="P6" s="140"/>
      <c r="Q6" s="140" t="s">
        <v>177</v>
      </c>
      <c r="R6" s="140" t="s">
        <v>178</v>
      </c>
    </row>
    <row r="7" spans="2:18" ht="33" customHeight="1" x14ac:dyDescent="0.25">
      <c r="B7" s="140"/>
      <c r="C7" s="140"/>
      <c r="D7" s="140"/>
      <c r="E7" s="140"/>
      <c r="F7" s="140"/>
      <c r="G7" s="140"/>
      <c r="H7" s="140"/>
      <c r="I7" s="140"/>
      <c r="J7" s="140"/>
      <c r="K7" s="140"/>
      <c r="L7" s="140"/>
      <c r="M7" s="141"/>
      <c r="N7" s="140"/>
      <c r="O7" s="45" t="s">
        <v>179</v>
      </c>
      <c r="P7" s="45" t="s">
        <v>180</v>
      </c>
      <c r="Q7" s="140"/>
      <c r="R7" s="140"/>
    </row>
    <row r="8" spans="2:18" ht="141" customHeight="1" x14ac:dyDescent="0.25">
      <c r="B8" s="46" t="s">
        <v>181</v>
      </c>
      <c r="C8" s="38" t="s">
        <v>182</v>
      </c>
      <c r="D8" s="46" t="s">
        <v>183</v>
      </c>
      <c r="E8" s="46" t="s">
        <v>184</v>
      </c>
      <c r="F8" s="47" t="s">
        <v>44</v>
      </c>
      <c r="G8" s="46" t="s">
        <v>45</v>
      </c>
      <c r="H8" s="46">
        <v>60</v>
      </c>
      <c r="I8" s="46" t="s">
        <v>185</v>
      </c>
      <c r="J8" s="48" t="s">
        <v>46</v>
      </c>
      <c r="K8" s="46" t="s">
        <v>186</v>
      </c>
      <c r="L8" s="46" t="s">
        <v>187</v>
      </c>
      <c r="M8" s="49">
        <v>60000000000</v>
      </c>
      <c r="N8" s="50">
        <v>0</v>
      </c>
      <c r="O8" s="50"/>
      <c r="P8" s="50"/>
      <c r="Q8" s="50"/>
      <c r="R8" s="50">
        <f>+M8+N8+O8-P8-Q8</f>
        <v>60000000000</v>
      </c>
    </row>
    <row r="9" spans="2:18" ht="26.25" customHeight="1" x14ac:dyDescent="0.25">
      <c r="B9" s="51"/>
      <c r="C9" s="51"/>
      <c r="D9" s="51"/>
      <c r="E9" s="52"/>
      <c r="F9" s="53"/>
      <c r="G9" s="54"/>
      <c r="H9" s="55"/>
      <c r="I9" s="55"/>
      <c r="J9" s="54"/>
      <c r="K9" s="55"/>
      <c r="L9" s="55"/>
      <c r="M9" s="56">
        <f>SUM(M8:M8)</f>
        <v>60000000000</v>
      </c>
      <c r="N9" s="56">
        <f t="shared" ref="N9:Q9" si="0">SUM(N8:N8)</f>
        <v>0</v>
      </c>
      <c r="O9" s="56">
        <f t="shared" si="0"/>
        <v>0</v>
      </c>
      <c r="P9" s="56">
        <f t="shared" si="0"/>
        <v>0</v>
      </c>
      <c r="Q9" s="56">
        <f t="shared" si="0"/>
        <v>0</v>
      </c>
      <c r="R9" s="56">
        <f>SUM(R8:R8)</f>
        <v>60000000000</v>
      </c>
    </row>
    <row r="10" spans="2:18" ht="36.75" customHeight="1" x14ac:dyDescent="0.25">
      <c r="B10" s="142" t="s">
        <v>188</v>
      </c>
      <c r="C10" s="142" t="s">
        <v>182</v>
      </c>
      <c r="D10" s="142" t="s">
        <v>183</v>
      </c>
      <c r="E10" s="142" t="s">
        <v>184</v>
      </c>
      <c r="F10" s="142" t="s">
        <v>189</v>
      </c>
      <c r="G10" s="142" t="s">
        <v>49</v>
      </c>
      <c r="H10" s="143">
        <v>10831</v>
      </c>
      <c r="I10" s="143"/>
      <c r="J10" s="48" t="s">
        <v>50</v>
      </c>
      <c r="K10" s="57" t="s">
        <v>190</v>
      </c>
      <c r="L10" s="57" t="s">
        <v>191</v>
      </c>
      <c r="M10" s="58">
        <v>1500000000</v>
      </c>
      <c r="N10" s="59"/>
      <c r="O10" s="59"/>
      <c r="P10" s="59"/>
      <c r="Q10" s="59"/>
      <c r="R10" s="59">
        <f>+M10+N10+O10-P10-Q10</f>
        <v>1500000000</v>
      </c>
    </row>
    <row r="11" spans="2:18" ht="42.75" customHeight="1" x14ac:dyDescent="0.25">
      <c r="B11" s="142"/>
      <c r="C11" s="142"/>
      <c r="D11" s="142"/>
      <c r="E11" s="142"/>
      <c r="F11" s="142"/>
      <c r="G11" s="142"/>
      <c r="H11" s="143"/>
      <c r="I11" s="143"/>
      <c r="J11" s="48" t="s">
        <v>51</v>
      </c>
      <c r="K11" s="57" t="s">
        <v>190</v>
      </c>
      <c r="L11" s="57" t="s">
        <v>191</v>
      </c>
      <c r="M11" s="60"/>
      <c r="N11" s="59"/>
      <c r="O11" s="59"/>
      <c r="P11" s="59"/>
      <c r="Q11" s="59"/>
      <c r="R11" s="59">
        <f t="shared" ref="R11:R17" si="1">+M11+N11+O11-P11-Q11</f>
        <v>0</v>
      </c>
    </row>
    <row r="12" spans="2:18" ht="42.75" customHeight="1" x14ac:dyDescent="0.25">
      <c r="B12" s="142"/>
      <c r="C12" s="142"/>
      <c r="D12" s="142"/>
      <c r="E12" s="142"/>
      <c r="F12" s="142"/>
      <c r="G12" s="142" t="s">
        <v>52</v>
      </c>
      <c r="H12" s="143">
        <v>6</v>
      </c>
      <c r="I12" s="143"/>
      <c r="J12" s="48" t="s">
        <v>53</v>
      </c>
      <c r="K12" s="57" t="s">
        <v>192</v>
      </c>
      <c r="L12" s="57" t="s">
        <v>193</v>
      </c>
      <c r="M12" s="58">
        <v>3500000000</v>
      </c>
      <c r="N12" s="59"/>
      <c r="O12" s="59"/>
      <c r="P12" s="59"/>
      <c r="Q12" s="59"/>
      <c r="R12" s="59">
        <f t="shared" si="1"/>
        <v>3500000000</v>
      </c>
    </row>
    <row r="13" spans="2:18" ht="42.75" customHeight="1" x14ac:dyDescent="0.25">
      <c r="B13" s="142"/>
      <c r="C13" s="142"/>
      <c r="D13" s="142"/>
      <c r="E13" s="142"/>
      <c r="F13" s="142"/>
      <c r="G13" s="142"/>
      <c r="H13" s="143"/>
      <c r="I13" s="143"/>
      <c r="J13" s="48" t="s">
        <v>54</v>
      </c>
      <c r="K13" s="57" t="s">
        <v>192</v>
      </c>
      <c r="L13" s="57" t="s">
        <v>193</v>
      </c>
      <c r="M13" s="58"/>
      <c r="N13" s="59"/>
      <c r="O13" s="59"/>
      <c r="P13" s="59"/>
      <c r="Q13" s="59"/>
      <c r="R13" s="59">
        <f t="shared" si="1"/>
        <v>0</v>
      </c>
    </row>
    <row r="14" spans="2:18" ht="44.25" customHeight="1" x14ac:dyDescent="0.25">
      <c r="B14" s="142"/>
      <c r="C14" s="142"/>
      <c r="D14" s="142"/>
      <c r="E14" s="142"/>
      <c r="F14" s="142"/>
      <c r="G14" s="142" t="s">
        <v>55</v>
      </c>
      <c r="H14" s="143">
        <v>718</v>
      </c>
      <c r="I14" s="143"/>
      <c r="J14" s="48" t="s">
        <v>56</v>
      </c>
      <c r="K14" s="57" t="s">
        <v>194</v>
      </c>
      <c r="L14" s="57" t="s">
        <v>195</v>
      </c>
      <c r="M14" s="57">
        <v>1050000000</v>
      </c>
      <c r="N14" s="59"/>
      <c r="O14" s="59"/>
      <c r="P14" s="59"/>
      <c r="Q14" s="59"/>
      <c r="R14" s="59">
        <f t="shared" si="1"/>
        <v>1050000000</v>
      </c>
    </row>
    <row r="15" spans="2:18" ht="42.75" customHeight="1" x14ac:dyDescent="0.25">
      <c r="B15" s="142"/>
      <c r="C15" s="142"/>
      <c r="D15" s="142"/>
      <c r="E15" s="142"/>
      <c r="F15" s="142"/>
      <c r="G15" s="142"/>
      <c r="H15" s="143"/>
      <c r="I15" s="143"/>
      <c r="J15" s="48" t="s">
        <v>57</v>
      </c>
      <c r="K15" s="57" t="s">
        <v>194</v>
      </c>
      <c r="L15" s="57" t="s">
        <v>195</v>
      </c>
      <c r="M15" s="60">
        <v>33950000000</v>
      </c>
      <c r="N15" s="59"/>
      <c r="O15" s="59"/>
      <c r="P15" s="59"/>
      <c r="Q15" s="50"/>
      <c r="R15" s="59">
        <f t="shared" si="1"/>
        <v>33950000000</v>
      </c>
    </row>
    <row r="16" spans="2:18" ht="45.75" customHeight="1" x14ac:dyDescent="0.25">
      <c r="B16" s="142"/>
      <c r="C16" s="142"/>
      <c r="D16" s="142"/>
      <c r="E16" s="142"/>
      <c r="F16" s="142"/>
      <c r="G16" s="142"/>
      <c r="H16" s="143"/>
      <c r="I16" s="143"/>
      <c r="J16" s="48" t="s">
        <v>56</v>
      </c>
      <c r="K16" s="57" t="s">
        <v>196</v>
      </c>
      <c r="L16" s="57" t="s">
        <v>197</v>
      </c>
      <c r="M16" s="57">
        <v>900000000</v>
      </c>
      <c r="N16" s="50"/>
      <c r="O16" s="50"/>
      <c r="P16" s="50"/>
      <c r="Q16" s="59"/>
      <c r="R16" s="59">
        <f t="shared" si="1"/>
        <v>900000000</v>
      </c>
    </row>
    <row r="17" spans="2:18" ht="51" customHeight="1" x14ac:dyDescent="0.25">
      <c r="B17" s="142"/>
      <c r="C17" s="142"/>
      <c r="D17" s="142"/>
      <c r="E17" s="142"/>
      <c r="F17" s="142"/>
      <c r="G17" s="142"/>
      <c r="H17" s="143"/>
      <c r="I17" s="143"/>
      <c r="J17" s="48" t="s">
        <v>57</v>
      </c>
      <c r="K17" s="57" t="s">
        <v>196</v>
      </c>
      <c r="L17" s="57" t="s">
        <v>197</v>
      </c>
      <c r="M17" s="49">
        <v>29100000000</v>
      </c>
      <c r="N17" s="50"/>
      <c r="O17" s="50"/>
      <c r="P17" s="50"/>
      <c r="Q17" s="59"/>
      <c r="R17" s="59">
        <f t="shared" si="1"/>
        <v>29100000000</v>
      </c>
    </row>
    <row r="18" spans="2:18" ht="21" customHeight="1" x14ac:dyDescent="0.25">
      <c r="B18" s="51"/>
      <c r="C18" s="51"/>
      <c r="D18" s="51"/>
      <c r="E18" s="52"/>
      <c r="F18" s="53"/>
      <c r="G18" s="54"/>
      <c r="H18" s="55"/>
      <c r="I18" s="55"/>
      <c r="J18" s="54"/>
      <c r="K18" s="55"/>
      <c r="L18" s="55"/>
      <c r="M18" s="56">
        <f>SUM(M10:M17)</f>
        <v>70000000000</v>
      </c>
      <c r="N18" s="56">
        <f t="shared" ref="N18:Q18" si="2">SUM(N10:N17)</f>
        <v>0</v>
      </c>
      <c r="O18" s="56">
        <f t="shared" si="2"/>
        <v>0</v>
      </c>
      <c r="P18" s="56">
        <f t="shared" si="2"/>
        <v>0</v>
      </c>
      <c r="Q18" s="56">
        <f t="shared" si="2"/>
        <v>0</v>
      </c>
      <c r="R18" s="56">
        <f>SUM(R10:R17)</f>
        <v>70000000000</v>
      </c>
    </row>
    <row r="19" spans="2:18" ht="117" customHeight="1" x14ac:dyDescent="0.25">
      <c r="B19" s="142" t="s">
        <v>198</v>
      </c>
      <c r="C19" s="142" t="s">
        <v>199</v>
      </c>
      <c r="D19" s="142" t="s">
        <v>183</v>
      </c>
      <c r="E19" s="142" t="s">
        <v>105</v>
      </c>
      <c r="F19" s="144" t="s">
        <v>107</v>
      </c>
      <c r="G19" s="38" t="s">
        <v>108</v>
      </c>
      <c r="H19" s="61">
        <v>1</v>
      </c>
      <c r="I19" s="142"/>
      <c r="J19" s="48" t="s">
        <v>109</v>
      </c>
      <c r="K19" s="46" t="s">
        <v>200</v>
      </c>
      <c r="L19" s="46" t="s">
        <v>201</v>
      </c>
      <c r="M19" s="62">
        <v>500000000</v>
      </c>
      <c r="N19" s="50"/>
      <c r="O19" s="50"/>
      <c r="P19" s="50"/>
      <c r="Q19" s="50"/>
      <c r="R19" s="59">
        <f>+M19+N19+O19-P19-Q19</f>
        <v>500000000</v>
      </c>
    </row>
    <row r="20" spans="2:18" ht="49.5" hidden="1" customHeight="1" x14ac:dyDescent="0.25">
      <c r="B20" s="142"/>
      <c r="C20" s="142"/>
      <c r="D20" s="142"/>
      <c r="E20" s="142"/>
      <c r="F20" s="144"/>
      <c r="G20" s="145" t="s">
        <v>110</v>
      </c>
      <c r="H20" s="142">
        <v>50</v>
      </c>
      <c r="I20" s="142"/>
      <c r="J20" s="48" t="s">
        <v>202</v>
      </c>
      <c r="K20" s="46"/>
      <c r="L20" s="46"/>
      <c r="M20" s="49"/>
      <c r="N20" s="50"/>
      <c r="O20" s="50"/>
      <c r="P20" s="50"/>
      <c r="Q20" s="50"/>
      <c r="R20" s="59">
        <f t="shared" ref="R20:R35" si="3">+M20+N20+O20-P20-Q20</f>
        <v>0</v>
      </c>
    </row>
    <row r="21" spans="2:18" ht="81.75" hidden="1" customHeight="1" x14ac:dyDescent="0.25">
      <c r="B21" s="142"/>
      <c r="C21" s="142"/>
      <c r="D21" s="142"/>
      <c r="E21" s="142"/>
      <c r="F21" s="144"/>
      <c r="G21" s="145"/>
      <c r="H21" s="142"/>
      <c r="I21" s="142"/>
      <c r="J21" s="48" t="s">
        <v>203</v>
      </c>
      <c r="K21" s="46"/>
      <c r="L21" s="46"/>
      <c r="M21" s="49"/>
      <c r="N21" s="50"/>
      <c r="O21" s="50"/>
      <c r="P21" s="50"/>
      <c r="Q21" s="50"/>
      <c r="R21" s="59">
        <f t="shared" si="3"/>
        <v>0</v>
      </c>
    </row>
    <row r="22" spans="2:18" ht="57" hidden="1" customHeight="1" x14ac:dyDescent="0.25">
      <c r="B22" s="142"/>
      <c r="C22" s="142"/>
      <c r="D22" s="142"/>
      <c r="E22" s="142"/>
      <c r="F22" s="144"/>
      <c r="G22" s="145"/>
      <c r="H22" s="142"/>
      <c r="I22" s="142"/>
      <c r="J22" s="48" t="s">
        <v>204</v>
      </c>
      <c r="K22" s="46"/>
      <c r="L22" s="46"/>
      <c r="M22" s="49"/>
      <c r="N22" s="50"/>
      <c r="O22" s="50"/>
      <c r="P22" s="50"/>
      <c r="Q22" s="50"/>
      <c r="R22" s="59">
        <f t="shared" si="3"/>
        <v>0</v>
      </c>
    </row>
    <row r="23" spans="2:18" ht="61.5" customHeight="1" x14ac:dyDescent="0.25">
      <c r="B23" s="142"/>
      <c r="C23" s="142"/>
      <c r="D23" s="142"/>
      <c r="E23" s="142"/>
      <c r="F23" s="144"/>
      <c r="G23" s="145"/>
      <c r="H23" s="142"/>
      <c r="I23" s="142"/>
      <c r="J23" s="48" t="s">
        <v>111</v>
      </c>
      <c r="K23" s="46" t="s">
        <v>205</v>
      </c>
      <c r="L23" s="46" t="s">
        <v>206</v>
      </c>
      <c r="M23" s="62">
        <v>500000000</v>
      </c>
      <c r="N23" s="50"/>
      <c r="O23" s="50"/>
      <c r="P23" s="50"/>
      <c r="Q23" s="50"/>
      <c r="R23" s="59">
        <f t="shared" si="3"/>
        <v>500000000</v>
      </c>
    </row>
    <row r="24" spans="2:18" ht="82.5" hidden="1" customHeight="1" x14ac:dyDescent="0.25">
      <c r="B24" s="142"/>
      <c r="C24" s="142"/>
      <c r="D24" s="142"/>
      <c r="E24" s="142"/>
      <c r="F24" s="144"/>
      <c r="G24" s="142" t="s">
        <v>112</v>
      </c>
      <c r="H24" s="142">
        <v>105</v>
      </c>
      <c r="I24" s="142"/>
      <c r="J24" s="48" t="s">
        <v>207</v>
      </c>
      <c r="K24" s="46"/>
      <c r="L24" s="46"/>
      <c r="M24" s="49"/>
      <c r="N24" s="50"/>
      <c r="O24" s="50"/>
      <c r="P24" s="50"/>
      <c r="Q24" s="50"/>
      <c r="R24" s="59">
        <f t="shared" si="3"/>
        <v>0</v>
      </c>
    </row>
    <row r="25" spans="2:18" ht="62.25" hidden="1" customHeight="1" x14ac:dyDescent="0.25">
      <c r="B25" s="142"/>
      <c r="C25" s="142"/>
      <c r="D25" s="142"/>
      <c r="E25" s="142"/>
      <c r="F25" s="144"/>
      <c r="G25" s="142"/>
      <c r="H25" s="142"/>
      <c r="I25" s="142"/>
      <c r="J25" s="48" t="s">
        <v>208</v>
      </c>
      <c r="K25" s="46"/>
      <c r="L25" s="46"/>
      <c r="M25" s="49"/>
      <c r="N25" s="50"/>
      <c r="O25" s="50"/>
      <c r="P25" s="50"/>
      <c r="Q25" s="50"/>
      <c r="R25" s="59">
        <f t="shared" si="3"/>
        <v>0</v>
      </c>
    </row>
    <row r="26" spans="2:18" ht="69" customHeight="1" x14ac:dyDescent="0.25">
      <c r="B26" s="142"/>
      <c r="C26" s="142"/>
      <c r="D26" s="142"/>
      <c r="E26" s="142"/>
      <c r="F26" s="144"/>
      <c r="G26" s="142"/>
      <c r="H26" s="142"/>
      <c r="I26" s="142"/>
      <c r="J26" s="48" t="s">
        <v>113</v>
      </c>
      <c r="K26" s="46" t="s">
        <v>205</v>
      </c>
      <c r="L26" s="46" t="s">
        <v>206</v>
      </c>
      <c r="M26" s="62">
        <v>2300000000</v>
      </c>
      <c r="N26" s="50"/>
      <c r="O26" s="50"/>
      <c r="P26" s="50"/>
      <c r="Q26" s="50"/>
      <c r="R26" s="59">
        <f t="shared" si="3"/>
        <v>2300000000</v>
      </c>
    </row>
    <row r="27" spans="2:18" ht="55.5" customHeight="1" x14ac:dyDescent="0.25">
      <c r="B27" s="142"/>
      <c r="C27" s="142"/>
      <c r="D27" s="142"/>
      <c r="E27" s="142"/>
      <c r="F27" s="144"/>
      <c r="G27" s="142"/>
      <c r="H27" s="142"/>
      <c r="I27" s="142"/>
      <c r="J27" s="48" t="s">
        <v>209</v>
      </c>
      <c r="K27" s="46" t="s">
        <v>205</v>
      </c>
      <c r="L27" s="46" t="s">
        <v>206</v>
      </c>
      <c r="M27" s="62">
        <v>1200000000</v>
      </c>
      <c r="N27" s="50"/>
      <c r="O27" s="50"/>
      <c r="P27" s="50"/>
      <c r="Q27" s="50"/>
      <c r="R27" s="59">
        <f t="shared" si="3"/>
        <v>1200000000</v>
      </c>
    </row>
    <row r="28" spans="2:18" ht="55.5" hidden="1" customHeight="1" x14ac:dyDescent="0.25">
      <c r="B28" s="142"/>
      <c r="C28" s="142"/>
      <c r="D28" s="142"/>
      <c r="E28" s="142"/>
      <c r="F28" s="144"/>
      <c r="G28" s="142"/>
      <c r="H28" s="142"/>
      <c r="I28" s="142"/>
      <c r="J28" s="48" t="s">
        <v>210</v>
      </c>
      <c r="K28" s="46"/>
      <c r="L28" s="46"/>
      <c r="M28" s="49"/>
      <c r="N28" s="50"/>
      <c r="O28" s="50"/>
      <c r="P28" s="50"/>
      <c r="Q28" s="50"/>
      <c r="R28" s="59">
        <f t="shared" si="3"/>
        <v>0</v>
      </c>
    </row>
    <row r="29" spans="2:18" ht="54" hidden="1" customHeight="1" x14ac:dyDescent="0.25">
      <c r="B29" s="142"/>
      <c r="C29" s="142"/>
      <c r="D29" s="142"/>
      <c r="E29" s="142"/>
      <c r="F29" s="144"/>
      <c r="G29" s="142"/>
      <c r="H29" s="142"/>
      <c r="I29" s="142"/>
      <c r="J29" s="48" t="s">
        <v>211</v>
      </c>
      <c r="K29" s="46"/>
      <c r="L29" s="46"/>
      <c r="M29" s="49"/>
      <c r="N29" s="50"/>
      <c r="O29" s="50"/>
      <c r="P29" s="50"/>
      <c r="Q29" s="50"/>
      <c r="R29" s="59">
        <f t="shared" si="3"/>
        <v>0</v>
      </c>
    </row>
    <row r="30" spans="2:18" ht="93" hidden="1" customHeight="1" x14ac:dyDescent="0.25">
      <c r="B30" s="142"/>
      <c r="C30" s="142"/>
      <c r="D30" s="142"/>
      <c r="E30" s="142"/>
      <c r="F30" s="144"/>
      <c r="G30" s="142" t="s">
        <v>114</v>
      </c>
      <c r="H30" s="142">
        <v>260</v>
      </c>
      <c r="I30" s="142"/>
      <c r="J30" s="48" t="s">
        <v>212</v>
      </c>
      <c r="K30" s="46"/>
      <c r="L30" s="46"/>
      <c r="M30" s="49"/>
      <c r="N30" s="50"/>
      <c r="O30" s="50"/>
      <c r="P30" s="50"/>
      <c r="Q30" s="50"/>
      <c r="R30" s="59">
        <f t="shared" si="3"/>
        <v>0</v>
      </c>
    </row>
    <row r="31" spans="2:18" ht="93" hidden="1" customHeight="1" x14ac:dyDescent="0.25">
      <c r="B31" s="142"/>
      <c r="C31" s="142"/>
      <c r="D31" s="142"/>
      <c r="E31" s="142"/>
      <c r="F31" s="144"/>
      <c r="G31" s="142"/>
      <c r="H31" s="142"/>
      <c r="I31" s="142"/>
      <c r="J31" s="48" t="s">
        <v>213</v>
      </c>
      <c r="K31" s="46"/>
      <c r="L31" s="46"/>
      <c r="M31" s="49"/>
      <c r="N31" s="50"/>
      <c r="O31" s="50"/>
      <c r="P31" s="50"/>
      <c r="Q31" s="50"/>
      <c r="R31" s="59">
        <f t="shared" si="3"/>
        <v>0</v>
      </c>
    </row>
    <row r="32" spans="2:18" ht="93" hidden="1" customHeight="1" x14ac:dyDescent="0.25">
      <c r="B32" s="142"/>
      <c r="C32" s="142"/>
      <c r="D32" s="142"/>
      <c r="E32" s="142"/>
      <c r="F32" s="144"/>
      <c r="G32" s="142"/>
      <c r="H32" s="142"/>
      <c r="I32" s="142"/>
      <c r="J32" s="48" t="s">
        <v>214</v>
      </c>
      <c r="K32" s="46"/>
      <c r="L32" s="46"/>
      <c r="M32" s="49"/>
      <c r="N32" s="50"/>
      <c r="O32" s="50"/>
      <c r="P32" s="50"/>
      <c r="Q32" s="50"/>
      <c r="R32" s="59">
        <f t="shared" si="3"/>
        <v>0</v>
      </c>
    </row>
    <row r="33" spans="2:18" ht="111" customHeight="1" x14ac:dyDescent="0.25">
      <c r="B33" s="142"/>
      <c r="C33" s="142"/>
      <c r="D33" s="142"/>
      <c r="E33" s="142"/>
      <c r="F33" s="144"/>
      <c r="G33" s="142"/>
      <c r="H33" s="142"/>
      <c r="I33" s="142"/>
      <c r="J33" s="48" t="s">
        <v>115</v>
      </c>
      <c r="K33" s="46" t="s">
        <v>215</v>
      </c>
      <c r="L33" s="46" t="s">
        <v>216</v>
      </c>
      <c r="M33" s="62">
        <v>3500000000</v>
      </c>
      <c r="N33" s="50"/>
      <c r="O33" s="50"/>
      <c r="P33" s="50"/>
      <c r="Q33" s="50"/>
      <c r="R33" s="59">
        <f t="shared" si="3"/>
        <v>3500000000</v>
      </c>
    </row>
    <row r="34" spans="2:18" ht="93" hidden="1" customHeight="1" x14ac:dyDescent="0.25">
      <c r="B34" s="142"/>
      <c r="C34" s="142"/>
      <c r="D34" s="142"/>
      <c r="E34" s="142"/>
      <c r="F34" s="144"/>
      <c r="G34" s="142" t="s">
        <v>116</v>
      </c>
      <c r="H34" s="142">
        <v>3</v>
      </c>
      <c r="I34" s="142"/>
      <c r="J34" s="48" t="s">
        <v>217</v>
      </c>
      <c r="K34" s="46"/>
      <c r="L34" s="46"/>
      <c r="M34" s="49"/>
      <c r="N34" s="50"/>
      <c r="O34" s="50"/>
      <c r="P34" s="50"/>
      <c r="Q34" s="50"/>
      <c r="R34" s="59">
        <f t="shared" si="3"/>
        <v>0</v>
      </c>
    </row>
    <row r="35" spans="2:18" ht="93" hidden="1" customHeight="1" x14ac:dyDescent="0.25">
      <c r="B35" s="142"/>
      <c r="C35" s="142"/>
      <c r="D35" s="142"/>
      <c r="E35" s="142"/>
      <c r="F35" s="144"/>
      <c r="G35" s="142"/>
      <c r="H35" s="142"/>
      <c r="I35" s="142"/>
      <c r="J35" s="48" t="s">
        <v>218</v>
      </c>
      <c r="K35" s="46"/>
      <c r="L35" s="46"/>
      <c r="M35" s="49"/>
      <c r="N35" s="50"/>
      <c r="O35" s="50"/>
      <c r="P35" s="50"/>
      <c r="Q35" s="50"/>
      <c r="R35" s="59">
        <f t="shared" si="3"/>
        <v>0</v>
      </c>
    </row>
    <row r="36" spans="2:18" ht="21" customHeight="1" x14ac:dyDescent="0.25">
      <c r="B36" s="51"/>
      <c r="C36" s="51"/>
      <c r="D36" s="51"/>
      <c r="E36" s="52"/>
      <c r="F36" s="53"/>
      <c r="G36" s="54"/>
      <c r="H36" s="55"/>
      <c r="I36" s="55"/>
      <c r="J36" s="54"/>
      <c r="K36" s="55"/>
      <c r="L36" s="55"/>
      <c r="M36" s="56">
        <f>SUM(M19:M35)</f>
        <v>8000000000</v>
      </c>
      <c r="N36" s="56">
        <f t="shared" ref="N36:Q36" si="4">SUM(N19:N35)</f>
        <v>0</v>
      </c>
      <c r="O36" s="56">
        <f t="shared" si="4"/>
        <v>0</v>
      </c>
      <c r="P36" s="56">
        <f t="shared" si="4"/>
        <v>0</v>
      </c>
      <c r="Q36" s="56">
        <f t="shared" si="4"/>
        <v>0</v>
      </c>
      <c r="R36" s="56">
        <f>SUM(R19:R35)</f>
        <v>8000000000</v>
      </c>
    </row>
    <row r="37" spans="2:18" ht="73.5" customHeight="1" x14ac:dyDescent="0.25">
      <c r="B37" s="142" t="s">
        <v>219</v>
      </c>
      <c r="C37" s="142" t="s">
        <v>220</v>
      </c>
      <c r="D37" s="142" t="s">
        <v>183</v>
      </c>
      <c r="E37" s="142" t="s">
        <v>105</v>
      </c>
      <c r="F37" s="144" t="s">
        <v>120</v>
      </c>
      <c r="G37" s="46" t="s">
        <v>121</v>
      </c>
      <c r="H37" s="46">
        <v>11</v>
      </c>
      <c r="I37" s="142" t="s">
        <v>185</v>
      </c>
      <c r="J37" s="48" t="s">
        <v>122</v>
      </c>
      <c r="K37" s="46" t="s">
        <v>221</v>
      </c>
      <c r="L37" s="46" t="s">
        <v>222</v>
      </c>
      <c r="M37" s="49">
        <v>60000000</v>
      </c>
      <c r="N37" s="50"/>
      <c r="O37" s="50"/>
      <c r="P37" s="50"/>
      <c r="Q37" s="50"/>
      <c r="R37" s="50">
        <f>+M37+N37+O37-P37-Q37</f>
        <v>60000000</v>
      </c>
    </row>
    <row r="38" spans="2:18" ht="73.5" customHeight="1" x14ac:dyDescent="0.25">
      <c r="B38" s="142"/>
      <c r="C38" s="142"/>
      <c r="D38" s="142"/>
      <c r="E38" s="142"/>
      <c r="F38" s="144"/>
      <c r="G38" s="46" t="s">
        <v>123</v>
      </c>
      <c r="H38" s="63">
        <v>533000</v>
      </c>
      <c r="I38" s="142"/>
      <c r="J38" s="48" t="s">
        <v>124</v>
      </c>
      <c r="K38" s="46" t="s">
        <v>221</v>
      </c>
      <c r="L38" s="46" t="s">
        <v>222</v>
      </c>
      <c r="M38" s="57">
        <v>5186303713</v>
      </c>
      <c r="N38" s="50"/>
      <c r="O38" s="50"/>
      <c r="P38" s="50"/>
      <c r="Q38" s="50"/>
      <c r="R38" s="50">
        <f t="shared" ref="R38:R46" si="5">+M38+N38+O38-P38-Q38</f>
        <v>5186303713</v>
      </c>
    </row>
    <row r="39" spans="2:18" ht="73.5" customHeight="1" x14ac:dyDescent="0.25">
      <c r="B39" s="142"/>
      <c r="C39" s="142"/>
      <c r="D39" s="142"/>
      <c r="E39" s="142"/>
      <c r="F39" s="144"/>
      <c r="G39" s="46" t="s">
        <v>125</v>
      </c>
      <c r="H39" s="46">
        <v>7</v>
      </c>
      <c r="I39" s="142"/>
      <c r="J39" s="48" t="s">
        <v>122</v>
      </c>
      <c r="K39" s="46" t="s">
        <v>223</v>
      </c>
      <c r="L39" s="46" t="s">
        <v>224</v>
      </c>
      <c r="M39" s="49">
        <v>60000000</v>
      </c>
      <c r="N39" s="50"/>
      <c r="O39" s="50"/>
      <c r="P39" s="50"/>
      <c r="Q39" s="50"/>
      <c r="R39" s="50">
        <f t="shared" si="5"/>
        <v>60000000</v>
      </c>
    </row>
    <row r="40" spans="2:18" ht="73.5" customHeight="1" x14ac:dyDescent="0.25">
      <c r="B40" s="142"/>
      <c r="C40" s="142"/>
      <c r="D40" s="142"/>
      <c r="E40" s="142"/>
      <c r="F40" s="144"/>
      <c r="G40" s="46" t="s">
        <v>126</v>
      </c>
      <c r="H40" s="63">
        <v>312931</v>
      </c>
      <c r="I40" s="142"/>
      <c r="J40" s="48" t="s">
        <v>124</v>
      </c>
      <c r="K40" s="46" t="s">
        <v>223</v>
      </c>
      <c r="L40" s="46" t="s">
        <v>224</v>
      </c>
      <c r="M40" s="49">
        <v>919297654</v>
      </c>
      <c r="N40" s="50"/>
      <c r="O40" s="50"/>
      <c r="P40" s="50"/>
      <c r="Q40" s="50"/>
      <c r="R40" s="50">
        <f t="shared" si="5"/>
        <v>919297654</v>
      </c>
    </row>
    <row r="41" spans="2:18" ht="73.5" customHeight="1" x14ac:dyDescent="0.25">
      <c r="B41" s="142"/>
      <c r="C41" s="142"/>
      <c r="D41" s="142"/>
      <c r="E41" s="142"/>
      <c r="F41" s="144"/>
      <c r="G41" s="46" t="s">
        <v>127</v>
      </c>
      <c r="H41" s="46">
        <v>3</v>
      </c>
      <c r="I41" s="142"/>
      <c r="J41" s="48" t="s">
        <v>128</v>
      </c>
      <c r="K41" s="50" t="s">
        <v>225</v>
      </c>
      <c r="L41" s="50" t="s">
        <v>226</v>
      </c>
      <c r="M41" s="49">
        <v>800000000</v>
      </c>
      <c r="N41" s="50"/>
      <c r="O41" s="50"/>
      <c r="P41" s="50"/>
      <c r="Q41" s="50"/>
      <c r="R41" s="50">
        <f t="shared" si="5"/>
        <v>800000000</v>
      </c>
    </row>
    <row r="42" spans="2:18" ht="73.5" customHeight="1" x14ac:dyDescent="0.25">
      <c r="B42" s="142"/>
      <c r="C42" s="142"/>
      <c r="D42" s="142"/>
      <c r="E42" s="142"/>
      <c r="F42" s="144"/>
      <c r="G42" s="46" t="s">
        <v>129</v>
      </c>
      <c r="H42" s="46">
        <v>2</v>
      </c>
      <c r="I42" s="142"/>
      <c r="J42" s="48" t="s">
        <v>130</v>
      </c>
      <c r="K42" s="50" t="s">
        <v>225</v>
      </c>
      <c r="L42" s="50" t="s">
        <v>226</v>
      </c>
      <c r="M42" s="49">
        <v>800000000</v>
      </c>
      <c r="N42" s="50"/>
      <c r="O42" s="50"/>
      <c r="P42" s="50"/>
      <c r="Q42" s="50"/>
      <c r="R42" s="50">
        <f t="shared" si="5"/>
        <v>800000000</v>
      </c>
    </row>
    <row r="43" spans="2:18" ht="73.5" customHeight="1" x14ac:dyDescent="0.25">
      <c r="B43" s="142"/>
      <c r="C43" s="142"/>
      <c r="D43" s="142"/>
      <c r="E43" s="142"/>
      <c r="F43" s="144"/>
      <c r="G43" s="46" t="s">
        <v>110</v>
      </c>
      <c r="H43" s="46">
        <v>47</v>
      </c>
      <c r="I43" s="46"/>
      <c r="J43" s="48" t="s">
        <v>122</v>
      </c>
      <c r="K43" s="46" t="s">
        <v>227</v>
      </c>
      <c r="L43" s="46" t="s">
        <v>228</v>
      </c>
      <c r="M43" s="49">
        <v>136000000</v>
      </c>
      <c r="N43" s="50"/>
      <c r="O43" s="50"/>
      <c r="P43" s="50"/>
      <c r="Q43" s="50"/>
      <c r="R43" s="50">
        <f t="shared" si="5"/>
        <v>136000000</v>
      </c>
    </row>
    <row r="44" spans="2:18" ht="73.5" customHeight="1" x14ac:dyDescent="0.25">
      <c r="B44" s="142"/>
      <c r="C44" s="142"/>
      <c r="D44" s="142"/>
      <c r="E44" s="142"/>
      <c r="F44" s="144"/>
      <c r="G44" s="46" t="s">
        <v>131</v>
      </c>
      <c r="H44" s="46">
        <v>7</v>
      </c>
      <c r="I44" s="46"/>
      <c r="J44" s="48" t="s">
        <v>124</v>
      </c>
      <c r="K44" s="46" t="s">
        <v>227</v>
      </c>
      <c r="L44" s="46" t="s">
        <v>228</v>
      </c>
      <c r="M44" s="49">
        <v>44534129315</v>
      </c>
      <c r="N44" s="50"/>
      <c r="O44" s="50"/>
      <c r="P44" s="50"/>
      <c r="Q44" s="50"/>
      <c r="R44" s="50">
        <f t="shared" si="5"/>
        <v>44534129315</v>
      </c>
    </row>
    <row r="45" spans="2:18" ht="102.75" customHeight="1" x14ac:dyDescent="0.25">
      <c r="B45" s="142"/>
      <c r="C45" s="142"/>
      <c r="D45" s="142"/>
      <c r="E45" s="142"/>
      <c r="F45" s="144"/>
      <c r="G45" s="46" t="s">
        <v>112</v>
      </c>
      <c r="H45" s="46">
        <v>3</v>
      </c>
      <c r="I45" s="46"/>
      <c r="J45" s="48" t="s">
        <v>132</v>
      </c>
      <c r="K45" s="46" t="s">
        <v>229</v>
      </c>
      <c r="L45" s="46" t="s">
        <v>230</v>
      </c>
      <c r="M45" s="49">
        <v>900000000</v>
      </c>
      <c r="N45" s="50"/>
      <c r="O45" s="50"/>
      <c r="P45" s="50"/>
      <c r="Q45" s="50"/>
      <c r="R45" s="50">
        <f t="shared" si="5"/>
        <v>900000000</v>
      </c>
    </row>
    <row r="46" spans="2:18" ht="118.5" customHeight="1" x14ac:dyDescent="0.25">
      <c r="B46" s="142"/>
      <c r="C46" s="142"/>
      <c r="D46" s="142"/>
      <c r="E46" s="142"/>
      <c r="F46" s="144"/>
      <c r="G46" s="46" t="s">
        <v>133</v>
      </c>
      <c r="H46" s="46">
        <v>3</v>
      </c>
      <c r="I46" s="46"/>
      <c r="J46" s="48" t="s">
        <v>134</v>
      </c>
      <c r="K46" s="46" t="s">
        <v>229</v>
      </c>
      <c r="L46" s="46" t="s">
        <v>230</v>
      </c>
      <c r="M46" s="49">
        <f>800000000+2804269318</f>
        <v>3604269318</v>
      </c>
      <c r="N46" s="50"/>
      <c r="O46" s="50"/>
      <c r="P46" s="50"/>
      <c r="Q46" s="50"/>
      <c r="R46" s="50">
        <f t="shared" si="5"/>
        <v>3604269318</v>
      </c>
    </row>
    <row r="47" spans="2:18" ht="21" customHeight="1" x14ac:dyDescent="0.25">
      <c r="B47" s="51"/>
      <c r="C47" s="51"/>
      <c r="D47" s="51"/>
      <c r="E47" s="51"/>
      <c r="F47" s="53"/>
      <c r="G47" s="54"/>
      <c r="H47" s="55"/>
      <c r="I47" s="55"/>
      <c r="J47" s="54"/>
      <c r="K47" s="55"/>
      <c r="L47" s="55"/>
      <c r="M47" s="56">
        <f>SUM(M37:M46)</f>
        <v>57000000000</v>
      </c>
      <c r="N47" s="56">
        <f t="shared" ref="N47:P47" si="6">SUM(N37:N46)</f>
        <v>0</v>
      </c>
      <c r="O47" s="56">
        <f t="shared" si="6"/>
        <v>0</v>
      </c>
      <c r="P47" s="56">
        <f t="shared" si="6"/>
        <v>0</v>
      </c>
      <c r="Q47" s="56">
        <f>SUM(Q37:Q46)</f>
        <v>0</v>
      </c>
      <c r="R47" s="56">
        <f>SUM(R37:R46)</f>
        <v>57000000000</v>
      </c>
    </row>
    <row r="48" spans="2:18" ht="123.75" customHeight="1" x14ac:dyDescent="0.25">
      <c r="B48" s="142" t="s">
        <v>219</v>
      </c>
      <c r="C48" s="142" t="s">
        <v>231</v>
      </c>
      <c r="D48" s="142" t="s">
        <v>232</v>
      </c>
      <c r="E48" s="142" t="s">
        <v>233</v>
      </c>
      <c r="F48" s="144" t="s">
        <v>29</v>
      </c>
      <c r="G48" s="64" t="s">
        <v>30</v>
      </c>
      <c r="H48" s="46">
        <v>1000</v>
      </c>
      <c r="I48" s="142" t="s">
        <v>185</v>
      </c>
      <c r="J48" s="64" t="s">
        <v>31</v>
      </c>
      <c r="K48" s="46" t="s">
        <v>234</v>
      </c>
      <c r="L48" s="65" t="s">
        <v>235</v>
      </c>
      <c r="M48" s="66">
        <v>60494303530</v>
      </c>
      <c r="N48" s="50"/>
      <c r="O48" s="50"/>
      <c r="P48" s="50"/>
      <c r="Q48" s="50"/>
      <c r="R48" s="50">
        <f>+M48+N48+O48-P48-Q48</f>
        <v>60494303530</v>
      </c>
    </row>
    <row r="49" spans="2:20" ht="56.25" customHeight="1" x14ac:dyDescent="0.25">
      <c r="B49" s="142"/>
      <c r="C49" s="142"/>
      <c r="D49" s="142"/>
      <c r="E49" s="142"/>
      <c r="F49" s="144"/>
      <c r="G49" s="48" t="s">
        <v>32</v>
      </c>
      <c r="H49" s="67">
        <v>200</v>
      </c>
      <c r="I49" s="142"/>
      <c r="J49" s="48" t="s">
        <v>33</v>
      </c>
      <c r="K49" s="46" t="s">
        <v>236</v>
      </c>
      <c r="L49" s="68" t="s">
        <v>237</v>
      </c>
      <c r="M49" s="66">
        <v>4800000000</v>
      </c>
      <c r="N49" s="50"/>
      <c r="O49" s="50"/>
      <c r="P49" s="49"/>
      <c r="Q49" s="49"/>
      <c r="R49" s="50">
        <f t="shared" ref="R49:R52" si="7">+M49+N49+O49-P49-Q49</f>
        <v>4800000000</v>
      </c>
    </row>
    <row r="50" spans="2:20" ht="123" customHeight="1" x14ac:dyDescent="0.25">
      <c r="B50" s="142"/>
      <c r="C50" s="142"/>
      <c r="D50" s="142"/>
      <c r="E50" s="142"/>
      <c r="F50" s="144"/>
      <c r="G50" s="48" t="s">
        <v>34</v>
      </c>
      <c r="H50" s="46" t="s">
        <v>35</v>
      </c>
      <c r="I50" s="142"/>
      <c r="J50" s="48" t="s">
        <v>36</v>
      </c>
      <c r="K50" s="46" t="s">
        <v>238</v>
      </c>
      <c r="L50" s="69" t="s">
        <v>239</v>
      </c>
      <c r="M50" s="66">
        <f>6884000000-804240</f>
        <v>6883195760</v>
      </c>
      <c r="N50" s="50"/>
      <c r="O50" s="50"/>
      <c r="P50" s="50"/>
      <c r="Q50" s="50"/>
      <c r="R50" s="50">
        <f t="shared" si="7"/>
        <v>6883195760</v>
      </c>
    </row>
    <row r="51" spans="2:20" ht="74.25" customHeight="1" x14ac:dyDescent="0.25">
      <c r="B51" s="142"/>
      <c r="C51" s="142"/>
      <c r="D51" s="142"/>
      <c r="E51" s="142"/>
      <c r="F51" s="144"/>
      <c r="G51" s="48" t="s">
        <v>37</v>
      </c>
      <c r="H51" s="38" t="s">
        <v>40</v>
      </c>
      <c r="I51" s="142"/>
      <c r="J51" s="48" t="s">
        <v>38</v>
      </c>
      <c r="K51" s="46" t="s">
        <v>238</v>
      </c>
      <c r="L51" s="65" t="s">
        <v>239</v>
      </c>
      <c r="M51" s="70">
        <v>26214015633</v>
      </c>
      <c r="N51" s="50">
        <v>14728407962</v>
      </c>
      <c r="O51" s="50"/>
      <c r="P51" s="50"/>
      <c r="Q51" s="50"/>
      <c r="R51" s="50">
        <f t="shared" si="7"/>
        <v>40942423595</v>
      </c>
      <c r="T51" s="71"/>
    </row>
    <row r="52" spans="2:20" ht="56.25" customHeight="1" x14ac:dyDescent="0.25">
      <c r="B52" s="142"/>
      <c r="C52" s="142"/>
      <c r="D52" s="142"/>
      <c r="E52" s="142"/>
      <c r="F52" s="144"/>
      <c r="G52" s="48" t="s">
        <v>39</v>
      </c>
      <c r="H52" s="38" t="s">
        <v>40</v>
      </c>
      <c r="I52" s="142"/>
      <c r="J52" s="48" t="s">
        <v>41</v>
      </c>
      <c r="K52" s="46"/>
      <c r="L52" s="46"/>
      <c r="M52" s="49"/>
      <c r="N52" s="50"/>
      <c r="O52" s="50"/>
      <c r="P52" s="50"/>
      <c r="Q52" s="50"/>
      <c r="R52" s="50">
        <f t="shared" si="7"/>
        <v>0</v>
      </c>
    </row>
    <row r="53" spans="2:20" ht="22.5" customHeight="1" x14ac:dyDescent="0.25">
      <c r="B53" s="51"/>
      <c r="C53" s="51"/>
      <c r="D53" s="51"/>
      <c r="E53" s="52"/>
      <c r="F53" s="53"/>
      <c r="G53" s="54"/>
      <c r="H53" s="55"/>
      <c r="I53" s="55"/>
      <c r="J53" s="54"/>
      <c r="K53" s="55"/>
      <c r="L53" s="55"/>
      <c r="M53" s="56">
        <f>SUM(M48:M52)</f>
        <v>98391514923</v>
      </c>
      <c r="N53" s="56">
        <f>SUM(N48:N52)</f>
        <v>14728407962</v>
      </c>
      <c r="O53" s="56">
        <f>SUM(O48:O52)</f>
        <v>0</v>
      </c>
      <c r="P53" s="56">
        <f>SUM(P48:P52)</f>
        <v>0</v>
      </c>
      <c r="Q53" s="56"/>
      <c r="R53" s="56">
        <f>SUM(R48:R52)</f>
        <v>113119922885</v>
      </c>
      <c r="T53" s="71"/>
    </row>
    <row r="54" spans="2:20" ht="121.5" customHeight="1" x14ac:dyDescent="0.25">
      <c r="B54" s="142" t="s">
        <v>219</v>
      </c>
      <c r="C54" s="142" t="s">
        <v>231</v>
      </c>
      <c r="D54" s="142" t="s">
        <v>232</v>
      </c>
      <c r="E54" s="142" t="s">
        <v>233</v>
      </c>
      <c r="F54" s="146" t="s">
        <v>138</v>
      </c>
      <c r="G54" s="48" t="s">
        <v>139</v>
      </c>
      <c r="H54" s="46">
        <v>2127</v>
      </c>
      <c r="I54" s="142" t="s">
        <v>240</v>
      </c>
      <c r="J54" s="48" t="s">
        <v>140</v>
      </c>
      <c r="K54" s="46" t="s">
        <v>241</v>
      </c>
      <c r="L54" s="72" t="s">
        <v>242</v>
      </c>
      <c r="M54" s="73">
        <v>20740000000</v>
      </c>
      <c r="N54" s="50"/>
      <c r="O54" s="50"/>
      <c r="P54" s="50"/>
      <c r="Q54" s="50"/>
      <c r="R54" s="50">
        <f>+M54+N54+O54-P54-Q54</f>
        <v>20740000000</v>
      </c>
    </row>
    <row r="55" spans="2:20" ht="121.5" customHeight="1" x14ac:dyDescent="0.25">
      <c r="B55" s="142"/>
      <c r="C55" s="142"/>
      <c r="D55" s="142"/>
      <c r="E55" s="142"/>
      <c r="F55" s="146"/>
      <c r="G55" s="48" t="s">
        <v>139</v>
      </c>
      <c r="H55" s="46">
        <v>17000</v>
      </c>
      <c r="I55" s="142"/>
      <c r="J55" s="48" t="s">
        <v>141</v>
      </c>
      <c r="K55" s="46" t="s">
        <v>241</v>
      </c>
      <c r="L55" s="72" t="s">
        <v>242</v>
      </c>
      <c r="M55" s="73">
        <v>5150000000</v>
      </c>
      <c r="N55" s="50"/>
      <c r="O55" s="50"/>
      <c r="P55" s="50"/>
      <c r="Q55" s="50"/>
      <c r="R55" s="50">
        <f>+M55+N55+O55-P55-Q55</f>
        <v>5150000000</v>
      </c>
    </row>
    <row r="56" spans="2:20" ht="67.5" customHeight="1" x14ac:dyDescent="0.25">
      <c r="B56" s="142"/>
      <c r="C56" s="142"/>
      <c r="D56" s="142"/>
      <c r="E56" s="142"/>
      <c r="F56" s="146"/>
      <c r="G56" s="48" t="s">
        <v>142</v>
      </c>
      <c r="H56" s="46" t="s">
        <v>243</v>
      </c>
      <c r="I56" s="142"/>
      <c r="J56" s="48" t="s">
        <v>244</v>
      </c>
      <c r="K56" s="46" t="s">
        <v>245</v>
      </c>
      <c r="L56" s="72" t="s">
        <v>246</v>
      </c>
      <c r="M56" s="73">
        <v>1000000000</v>
      </c>
      <c r="N56" s="50"/>
      <c r="O56" s="50"/>
      <c r="P56" s="50"/>
      <c r="Q56" s="50"/>
      <c r="R56" s="50">
        <f>+M56+N56+O56-P56-Q56</f>
        <v>1000000000</v>
      </c>
    </row>
    <row r="57" spans="2:20" ht="58.5" customHeight="1" x14ac:dyDescent="0.25">
      <c r="B57" s="142"/>
      <c r="C57" s="142"/>
      <c r="D57" s="142"/>
      <c r="E57" s="142"/>
      <c r="F57" s="146"/>
      <c r="G57" s="48" t="s">
        <v>40</v>
      </c>
      <c r="H57" s="46" t="s">
        <v>243</v>
      </c>
      <c r="I57" s="142"/>
      <c r="J57" s="48" t="s">
        <v>144</v>
      </c>
      <c r="K57" s="46" t="s">
        <v>245</v>
      </c>
      <c r="L57" s="72" t="s">
        <v>246</v>
      </c>
      <c r="M57" s="73">
        <v>3110000000</v>
      </c>
      <c r="N57" s="50"/>
      <c r="O57" s="50"/>
      <c r="P57" s="50"/>
      <c r="Q57" s="50"/>
      <c r="R57" s="50">
        <f t="shared" ref="R57:R100" si="8">+M57+N57+O57-P57-Q57</f>
        <v>3110000000</v>
      </c>
    </row>
    <row r="58" spans="2:20" ht="57" customHeight="1" x14ac:dyDescent="0.25">
      <c r="B58" s="142"/>
      <c r="C58" s="142"/>
      <c r="D58" s="142"/>
      <c r="E58" s="142"/>
      <c r="F58" s="146"/>
      <c r="G58" s="48" t="s">
        <v>139</v>
      </c>
      <c r="H58" s="74">
        <v>5000</v>
      </c>
      <c r="I58" s="142"/>
      <c r="J58" s="48" t="s">
        <v>247</v>
      </c>
      <c r="K58" s="46"/>
      <c r="L58" s="46"/>
      <c r="M58" s="49"/>
      <c r="N58" s="50"/>
      <c r="O58" s="50"/>
      <c r="P58" s="50"/>
      <c r="Q58" s="50"/>
      <c r="R58" s="50">
        <f t="shared" si="8"/>
        <v>0</v>
      </c>
    </row>
    <row r="59" spans="2:20" ht="28.5" customHeight="1" x14ac:dyDescent="0.25">
      <c r="B59" s="51"/>
      <c r="C59" s="51"/>
      <c r="D59" s="51"/>
      <c r="E59" s="52"/>
      <c r="F59" s="53"/>
      <c r="G59" s="54"/>
      <c r="H59" s="55"/>
      <c r="I59" s="55"/>
      <c r="J59" s="54"/>
      <c r="K59" s="55"/>
      <c r="L59" s="55"/>
      <c r="M59" s="56">
        <f>SUM(M54:M58)</f>
        <v>30000000000</v>
      </c>
      <c r="N59" s="56">
        <f>SUM(N54:N58)</f>
        <v>0</v>
      </c>
      <c r="O59" s="56">
        <f>SUM(O54:O58)</f>
        <v>0</v>
      </c>
      <c r="P59" s="56">
        <f>SUM(P54:P58)</f>
        <v>0</v>
      </c>
      <c r="Q59" s="56"/>
      <c r="R59" s="56">
        <f t="shared" ref="R59" si="9">SUM(R54:R58)</f>
        <v>30000000000</v>
      </c>
    </row>
    <row r="60" spans="2:20" ht="61.5" customHeight="1" x14ac:dyDescent="0.25">
      <c r="B60" s="142" t="s">
        <v>219</v>
      </c>
      <c r="C60" s="142" t="s">
        <v>248</v>
      </c>
      <c r="D60" s="142" t="s">
        <v>232</v>
      </c>
      <c r="E60" s="142" t="s">
        <v>249</v>
      </c>
      <c r="F60" s="146" t="s">
        <v>146</v>
      </c>
      <c r="G60" s="48" t="s">
        <v>147</v>
      </c>
      <c r="H60" s="74">
        <v>1</v>
      </c>
      <c r="I60" s="147"/>
      <c r="J60" s="48" t="s">
        <v>148</v>
      </c>
      <c r="K60" s="74" t="s">
        <v>250</v>
      </c>
      <c r="L60" s="74" t="s">
        <v>251</v>
      </c>
      <c r="M60" s="75">
        <f>700000000+250000000</f>
        <v>950000000</v>
      </c>
      <c r="N60" s="50"/>
      <c r="O60" s="50"/>
      <c r="P60" s="50"/>
      <c r="Q60" s="50"/>
      <c r="R60" s="50">
        <f t="shared" ref="R60:R72" si="10">+M60+N60+O60-P60-Q60</f>
        <v>950000000</v>
      </c>
    </row>
    <row r="61" spans="2:20" ht="61.5" customHeight="1" x14ac:dyDescent="0.25">
      <c r="B61" s="142"/>
      <c r="C61" s="142"/>
      <c r="D61" s="142"/>
      <c r="E61" s="142"/>
      <c r="F61" s="146"/>
      <c r="G61" s="48" t="s">
        <v>147</v>
      </c>
      <c r="H61" s="74">
        <v>1</v>
      </c>
      <c r="I61" s="147"/>
      <c r="J61" s="48" t="s">
        <v>149</v>
      </c>
      <c r="K61" s="74" t="s">
        <v>250</v>
      </c>
      <c r="L61" s="74" t="s">
        <v>251</v>
      </c>
      <c r="M61" s="75">
        <v>450000000</v>
      </c>
      <c r="N61" s="50"/>
      <c r="O61" s="50"/>
      <c r="P61" s="50"/>
      <c r="Q61" s="50"/>
      <c r="R61" s="50">
        <f t="shared" si="10"/>
        <v>450000000</v>
      </c>
    </row>
    <row r="62" spans="2:20" ht="48.75" customHeight="1" x14ac:dyDescent="0.25">
      <c r="B62" s="142"/>
      <c r="C62" s="142"/>
      <c r="D62" s="142"/>
      <c r="E62" s="142"/>
      <c r="F62" s="146"/>
      <c r="G62" s="48" t="s">
        <v>147</v>
      </c>
      <c r="H62" s="74">
        <v>1</v>
      </c>
      <c r="I62" s="147"/>
      <c r="J62" s="48" t="s">
        <v>150</v>
      </c>
      <c r="K62" s="74" t="s">
        <v>250</v>
      </c>
      <c r="L62" s="74" t="s">
        <v>251</v>
      </c>
      <c r="M62" s="75">
        <v>350000000</v>
      </c>
      <c r="N62" s="76"/>
      <c r="O62" s="50"/>
      <c r="P62" s="50"/>
      <c r="Q62" s="50"/>
      <c r="R62" s="50">
        <f>+M62+N63+O62-P62-Q62</f>
        <v>350000000</v>
      </c>
    </row>
    <row r="63" spans="2:20" ht="48.75" customHeight="1" x14ac:dyDescent="0.25">
      <c r="B63" s="142"/>
      <c r="C63" s="142"/>
      <c r="D63" s="142"/>
      <c r="E63" s="142"/>
      <c r="F63" s="146"/>
      <c r="G63" s="48" t="s">
        <v>147</v>
      </c>
      <c r="H63" s="74">
        <v>1</v>
      </c>
      <c r="I63" s="147"/>
      <c r="J63" s="48" t="s">
        <v>151</v>
      </c>
      <c r="K63" s="74" t="s">
        <v>250</v>
      </c>
      <c r="L63" s="74" t="s">
        <v>251</v>
      </c>
      <c r="M63" s="75">
        <v>250000000</v>
      </c>
      <c r="N63" s="50"/>
      <c r="O63" s="50"/>
      <c r="P63" s="50"/>
      <c r="Q63" s="50"/>
      <c r="R63" s="50">
        <f>+M63+O63-P63-Q63</f>
        <v>250000000</v>
      </c>
    </row>
    <row r="64" spans="2:20" ht="48.75" customHeight="1" x14ac:dyDescent="0.25">
      <c r="B64" s="142"/>
      <c r="C64" s="142"/>
      <c r="D64" s="142"/>
      <c r="E64" s="142"/>
      <c r="F64" s="146"/>
      <c r="G64" s="48" t="s">
        <v>147</v>
      </c>
      <c r="H64" s="74">
        <v>1</v>
      </c>
      <c r="I64" s="147"/>
      <c r="J64" s="48" t="s">
        <v>152</v>
      </c>
      <c r="K64" s="74" t="s">
        <v>252</v>
      </c>
      <c r="L64" s="74" t="s">
        <v>253</v>
      </c>
      <c r="M64" s="75">
        <v>250000000</v>
      </c>
      <c r="N64" s="50"/>
      <c r="O64" s="50"/>
      <c r="P64" s="50"/>
      <c r="Q64" s="50"/>
      <c r="R64" s="50">
        <f t="shared" si="10"/>
        <v>250000000</v>
      </c>
    </row>
    <row r="65" spans="2:18" ht="48.75" customHeight="1" x14ac:dyDescent="0.25">
      <c r="B65" s="142"/>
      <c r="C65" s="142"/>
      <c r="D65" s="142"/>
      <c r="E65" s="142"/>
      <c r="F65" s="146"/>
      <c r="G65" s="48" t="s">
        <v>147</v>
      </c>
      <c r="H65" s="74">
        <v>1</v>
      </c>
      <c r="I65" s="147"/>
      <c r="J65" s="48" t="s">
        <v>153</v>
      </c>
      <c r="K65" s="74" t="s">
        <v>254</v>
      </c>
      <c r="L65" s="74" t="s">
        <v>255</v>
      </c>
      <c r="M65" s="75">
        <v>4800000000</v>
      </c>
      <c r="N65" s="50"/>
      <c r="O65" s="50"/>
      <c r="P65" s="50"/>
      <c r="Q65" s="50"/>
      <c r="R65" s="50">
        <f t="shared" si="10"/>
        <v>4800000000</v>
      </c>
    </row>
    <row r="66" spans="2:18" ht="48.75" customHeight="1" x14ac:dyDescent="0.25">
      <c r="B66" s="142"/>
      <c r="C66" s="142"/>
      <c r="D66" s="142"/>
      <c r="E66" s="142"/>
      <c r="F66" s="146"/>
      <c r="G66" s="48" t="s">
        <v>147</v>
      </c>
      <c r="H66" s="74">
        <v>1</v>
      </c>
      <c r="I66" s="147"/>
      <c r="J66" s="48" t="s">
        <v>154</v>
      </c>
      <c r="K66" s="74" t="s">
        <v>256</v>
      </c>
      <c r="L66" s="74" t="s">
        <v>257</v>
      </c>
      <c r="M66" s="75">
        <v>1500000000</v>
      </c>
      <c r="N66" s="50"/>
      <c r="O66" s="50"/>
      <c r="P66" s="50"/>
      <c r="Q66" s="50"/>
      <c r="R66" s="50">
        <f t="shared" si="10"/>
        <v>1500000000</v>
      </c>
    </row>
    <row r="67" spans="2:18" ht="42" customHeight="1" x14ac:dyDescent="0.25">
      <c r="B67" s="142"/>
      <c r="C67" s="142"/>
      <c r="D67" s="142"/>
      <c r="E67" s="142"/>
      <c r="F67" s="146"/>
      <c r="G67" s="48" t="s">
        <v>147</v>
      </c>
      <c r="H67" s="74">
        <v>1</v>
      </c>
      <c r="I67" s="147"/>
      <c r="J67" s="48" t="s">
        <v>155</v>
      </c>
      <c r="K67" s="74" t="s">
        <v>258</v>
      </c>
      <c r="L67" s="74" t="s">
        <v>259</v>
      </c>
      <c r="M67" s="75">
        <v>450000000</v>
      </c>
      <c r="N67" s="50"/>
      <c r="O67" s="50"/>
      <c r="P67" s="50"/>
      <c r="Q67" s="50"/>
      <c r="R67" s="50">
        <f t="shared" si="10"/>
        <v>450000000</v>
      </c>
    </row>
    <row r="68" spans="2:18" ht="108" hidden="1" x14ac:dyDescent="0.25">
      <c r="B68" s="142"/>
      <c r="C68" s="142"/>
      <c r="D68" s="142"/>
      <c r="E68" s="142"/>
      <c r="F68" s="146"/>
      <c r="G68" s="48" t="s">
        <v>147</v>
      </c>
      <c r="H68" s="74">
        <v>1</v>
      </c>
      <c r="I68" s="147"/>
      <c r="J68" s="48" t="s">
        <v>260</v>
      </c>
      <c r="K68" s="74"/>
      <c r="L68" s="74"/>
      <c r="M68" s="75"/>
      <c r="N68" s="50"/>
      <c r="O68" s="50"/>
      <c r="P68" s="50"/>
      <c r="Q68" s="50"/>
      <c r="R68" s="50">
        <f t="shared" si="10"/>
        <v>0</v>
      </c>
    </row>
    <row r="69" spans="2:18" ht="67.5" hidden="1" customHeight="1" x14ac:dyDescent="0.25">
      <c r="B69" s="142"/>
      <c r="C69" s="142"/>
      <c r="D69" s="142"/>
      <c r="E69" s="142"/>
      <c r="F69" s="146"/>
      <c r="G69" s="48" t="s">
        <v>147</v>
      </c>
      <c r="H69" s="74">
        <v>1</v>
      </c>
      <c r="I69" s="147"/>
      <c r="J69" s="48" t="s">
        <v>261</v>
      </c>
      <c r="K69" s="74"/>
      <c r="L69" s="74"/>
      <c r="M69" s="75"/>
      <c r="N69" s="50"/>
      <c r="O69" s="50"/>
      <c r="P69" s="50"/>
      <c r="Q69" s="50"/>
      <c r="R69" s="50">
        <f t="shared" si="10"/>
        <v>0</v>
      </c>
    </row>
    <row r="70" spans="2:18" ht="67.5" hidden="1" customHeight="1" x14ac:dyDescent="0.25">
      <c r="B70" s="142"/>
      <c r="C70" s="142"/>
      <c r="D70" s="142"/>
      <c r="E70" s="142"/>
      <c r="F70" s="146"/>
      <c r="G70" s="48" t="s">
        <v>147</v>
      </c>
      <c r="H70" s="74">
        <v>1</v>
      </c>
      <c r="I70" s="147"/>
      <c r="J70" s="48" t="s">
        <v>262</v>
      </c>
      <c r="K70" s="74"/>
      <c r="L70" s="74"/>
      <c r="M70" s="75"/>
      <c r="N70" s="50"/>
      <c r="O70" s="50"/>
      <c r="P70" s="50"/>
      <c r="Q70" s="50"/>
      <c r="R70" s="50">
        <f t="shared" si="10"/>
        <v>0</v>
      </c>
    </row>
    <row r="71" spans="2:18" ht="67.5" customHeight="1" x14ac:dyDescent="0.25">
      <c r="B71" s="142"/>
      <c r="C71" s="142"/>
      <c r="D71" s="142"/>
      <c r="E71" s="142"/>
      <c r="F71" s="146"/>
      <c r="G71" s="48" t="s">
        <v>147</v>
      </c>
      <c r="H71" s="74">
        <v>1</v>
      </c>
      <c r="I71" s="147"/>
      <c r="J71" s="48" t="s">
        <v>156</v>
      </c>
      <c r="K71" s="74" t="s">
        <v>263</v>
      </c>
      <c r="L71" s="74" t="s">
        <v>264</v>
      </c>
      <c r="M71" s="75">
        <v>1000000000</v>
      </c>
      <c r="N71" s="50"/>
      <c r="O71" s="50"/>
      <c r="P71" s="50"/>
      <c r="Q71" s="50"/>
      <c r="R71" s="50">
        <f t="shared" si="10"/>
        <v>1000000000</v>
      </c>
    </row>
    <row r="72" spans="2:18" ht="48" hidden="1" customHeight="1" x14ac:dyDescent="0.25">
      <c r="B72" s="142"/>
      <c r="C72" s="142"/>
      <c r="D72" s="142"/>
      <c r="E72" s="142"/>
      <c r="F72" s="146"/>
      <c r="G72" s="48" t="s">
        <v>147</v>
      </c>
      <c r="H72" s="74">
        <v>1</v>
      </c>
      <c r="I72" s="147"/>
      <c r="J72" s="48" t="s">
        <v>265</v>
      </c>
      <c r="K72" s="74"/>
      <c r="L72" s="74"/>
      <c r="M72" s="75"/>
      <c r="N72" s="50"/>
      <c r="O72" s="50"/>
      <c r="P72" s="50"/>
      <c r="Q72" s="50"/>
      <c r="R72" s="50">
        <f t="shared" si="10"/>
        <v>0</v>
      </c>
    </row>
    <row r="73" spans="2:18" x14ac:dyDescent="0.25">
      <c r="B73" s="51"/>
      <c r="C73" s="77"/>
      <c r="D73" s="77"/>
      <c r="E73" s="52"/>
      <c r="F73" s="53"/>
      <c r="G73" s="54"/>
      <c r="H73" s="55"/>
      <c r="I73" s="55"/>
      <c r="J73" s="54"/>
      <c r="K73" s="55"/>
      <c r="L73" s="55"/>
      <c r="M73" s="56">
        <f>SUM(M60:M72)</f>
        <v>10000000000</v>
      </c>
      <c r="N73" s="56">
        <f t="shared" ref="N73:R73" si="11">SUM(N60:N72)</f>
        <v>0</v>
      </c>
      <c r="O73" s="56">
        <f t="shared" si="11"/>
        <v>0</v>
      </c>
      <c r="P73" s="56">
        <f t="shared" si="11"/>
        <v>0</v>
      </c>
      <c r="Q73" s="56">
        <f t="shared" si="11"/>
        <v>0</v>
      </c>
      <c r="R73" s="56">
        <f t="shared" si="11"/>
        <v>10000000000</v>
      </c>
    </row>
    <row r="74" spans="2:18" ht="56.25" customHeight="1" x14ac:dyDescent="0.25">
      <c r="B74" s="142" t="s">
        <v>219</v>
      </c>
      <c r="C74" s="142" t="s">
        <v>266</v>
      </c>
      <c r="D74" s="142" t="s">
        <v>232</v>
      </c>
      <c r="E74" s="142" t="s">
        <v>249</v>
      </c>
      <c r="F74" s="142" t="s">
        <v>267</v>
      </c>
      <c r="G74" s="145" t="s">
        <v>62</v>
      </c>
      <c r="H74" s="78"/>
      <c r="I74" s="145"/>
      <c r="J74" s="79" t="s">
        <v>63</v>
      </c>
      <c r="K74" s="38" t="s">
        <v>268</v>
      </c>
      <c r="L74" s="38" t="s">
        <v>269</v>
      </c>
      <c r="M74" s="75">
        <v>30000000</v>
      </c>
      <c r="N74" s="80"/>
      <c r="O74" s="80"/>
      <c r="P74" s="80"/>
      <c r="Q74" s="80"/>
      <c r="R74" s="50">
        <f t="shared" si="8"/>
        <v>30000000</v>
      </c>
    </row>
    <row r="75" spans="2:18" ht="56.25" customHeight="1" x14ac:dyDescent="0.25">
      <c r="B75" s="142"/>
      <c r="C75" s="142"/>
      <c r="D75" s="142"/>
      <c r="E75" s="142"/>
      <c r="F75" s="142"/>
      <c r="G75" s="145"/>
      <c r="H75" s="78"/>
      <c r="I75" s="145"/>
      <c r="J75" s="79" t="s">
        <v>64</v>
      </c>
      <c r="K75" s="38" t="s">
        <v>268</v>
      </c>
      <c r="L75" s="38" t="s">
        <v>269</v>
      </c>
      <c r="M75" s="75">
        <v>1970000000</v>
      </c>
      <c r="N75" s="50"/>
      <c r="O75" s="50"/>
      <c r="P75" s="50"/>
      <c r="Q75" s="50"/>
      <c r="R75" s="50">
        <f t="shared" si="8"/>
        <v>1970000000</v>
      </c>
    </row>
    <row r="76" spans="2:18" ht="35.25" customHeight="1" x14ac:dyDescent="0.25">
      <c r="B76" s="142"/>
      <c r="C76" s="142"/>
      <c r="D76" s="142"/>
      <c r="E76" s="142"/>
      <c r="F76" s="142"/>
      <c r="G76" s="145"/>
      <c r="H76" s="78"/>
      <c r="I76" s="145"/>
      <c r="J76" s="79" t="s">
        <v>65</v>
      </c>
      <c r="K76" s="38" t="s">
        <v>268</v>
      </c>
      <c r="L76" s="38" t="s">
        <v>269</v>
      </c>
      <c r="M76" s="75">
        <v>500000000</v>
      </c>
      <c r="N76" s="50"/>
      <c r="O76" s="50"/>
      <c r="P76" s="50"/>
      <c r="Q76" s="50"/>
      <c r="R76" s="50">
        <f t="shared" si="8"/>
        <v>500000000</v>
      </c>
    </row>
    <row r="77" spans="2:18" ht="35.25" customHeight="1" x14ac:dyDescent="0.25">
      <c r="B77" s="142"/>
      <c r="C77" s="142"/>
      <c r="D77" s="142"/>
      <c r="E77" s="142"/>
      <c r="F77" s="142"/>
      <c r="G77" s="38"/>
      <c r="H77" s="78"/>
      <c r="I77" s="38"/>
      <c r="J77" s="79" t="s">
        <v>65</v>
      </c>
      <c r="K77" s="38" t="s">
        <v>268</v>
      </c>
      <c r="L77" s="38" t="s">
        <v>269</v>
      </c>
      <c r="M77" s="75">
        <v>100000000</v>
      </c>
      <c r="N77" s="50"/>
      <c r="O77" s="50"/>
      <c r="P77" s="50"/>
      <c r="Q77" s="50"/>
      <c r="R77" s="50">
        <f t="shared" si="8"/>
        <v>100000000</v>
      </c>
    </row>
    <row r="78" spans="2:18" ht="20.25" customHeight="1" x14ac:dyDescent="0.25">
      <c r="B78" s="51"/>
      <c r="C78" s="51"/>
      <c r="D78" s="51"/>
      <c r="E78" s="52"/>
      <c r="F78" s="53"/>
      <c r="G78" s="54"/>
      <c r="H78" s="55"/>
      <c r="I78" s="55"/>
      <c r="J78" s="54"/>
      <c r="K78" s="55"/>
      <c r="L78" s="55"/>
      <c r="M78" s="56">
        <f>SUM(M74:M77)</f>
        <v>2600000000</v>
      </c>
      <c r="N78" s="56">
        <f t="shared" ref="N78:P78" si="12">SUM(N74:N76)</f>
        <v>0</v>
      </c>
      <c r="O78" s="56">
        <f t="shared" si="12"/>
        <v>0</v>
      </c>
      <c r="P78" s="56">
        <f t="shared" si="12"/>
        <v>0</v>
      </c>
      <c r="Q78" s="56"/>
      <c r="R78" s="56">
        <f>SUM(R74:R77)</f>
        <v>2600000000</v>
      </c>
    </row>
    <row r="79" spans="2:18" ht="36.75" customHeight="1" x14ac:dyDescent="0.25">
      <c r="B79" s="142" t="s">
        <v>219</v>
      </c>
      <c r="C79" s="142" t="s">
        <v>231</v>
      </c>
      <c r="D79" s="142" t="s">
        <v>232</v>
      </c>
      <c r="E79" s="142" t="s">
        <v>249</v>
      </c>
      <c r="F79" s="148" t="s">
        <v>90</v>
      </c>
      <c r="G79" s="142" t="s">
        <v>142</v>
      </c>
      <c r="H79" s="144">
        <v>40</v>
      </c>
      <c r="I79" s="149"/>
      <c r="J79" s="81" t="s">
        <v>91</v>
      </c>
      <c r="K79" s="82" t="s">
        <v>270</v>
      </c>
      <c r="L79" s="82" t="s">
        <v>271</v>
      </c>
      <c r="M79" s="49">
        <v>675922300</v>
      </c>
      <c r="N79" s="49"/>
      <c r="O79" s="83"/>
      <c r="P79" s="83"/>
      <c r="Q79" s="83"/>
      <c r="R79" s="50">
        <f>+M79+N79+O79-P79-Q79</f>
        <v>675922300</v>
      </c>
    </row>
    <row r="80" spans="2:18" ht="36" customHeight="1" x14ac:dyDescent="0.3">
      <c r="B80" s="142"/>
      <c r="C80" s="142"/>
      <c r="D80" s="142"/>
      <c r="E80" s="142"/>
      <c r="F80" s="148"/>
      <c r="G80" s="142"/>
      <c r="H80" s="144"/>
      <c r="I80" s="149"/>
      <c r="J80" s="84" t="s">
        <v>92</v>
      </c>
      <c r="K80" s="82" t="s">
        <v>272</v>
      </c>
      <c r="L80" s="82" t="s">
        <v>273</v>
      </c>
      <c r="M80" s="49">
        <v>2889637750</v>
      </c>
      <c r="N80" s="49"/>
      <c r="O80" s="83"/>
      <c r="P80" s="83"/>
      <c r="Q80" s="83"/>
      <c r="R80" s="50">
        <f t="shared" si="8"/>
        <v>2889637750</v>
      </c>
    </row>
    <row r="81" spans="2:18" ht="35.25" customHeight="1" x14ac:dyDescent="0.25">
      <c r="B81" s="142"/>
      <c r="C81" s="142"/>
      <c r="D81" s="142"/>
      <c r="E81" s="142"/>
      <c r="F81" s="148"/>
      <c r="G81" s="142"/>
      <c r="H81" s="144"/>
      <c r="I81" s="149"/>
      <c r="J81" s="81" t="s">
        <v>93</v>
      </c>
      <c r="K81" s="82" t="s">
        <v>274</v>
      </c>
      <c r="L81" s="82" t="s">
        <v>273</v>
      </c>
      <c r="M81" s="49">
        <v>1201900200</v>
      </c>
      <c r="N81" s="49"/>
      <c r="O81" s="83"/>
      <c r="P81" s="83"/>
      <c r="Q81" s="83"/>
      <c r="R81" s="50">
        <f t="shared" si="8"/>
        <v>1201900200</v>
      </c>
    </row>
    <row r="82" spans="2:18" ht="33" customHeight="1" x14ac:dyDescent="0.3">
      <c r="B82" s="142"/>
      <c r="C82" s="142"/>
      <c r="D82" s="142"/>
      <c r="E82" s="142"/>
      <c r="F82" s="148"/>
      <c r="G82" s="142" t="s">
        <v>94</v>
      </c>
      <c r="H82" s="144">
        <v>16104</v>
      </c>
      <c r="I82" s="149"/>
      <c r="J82" s="84" t="s">
        <v>96</v>
      </c>
      <c r="K82" s="82" t="s">
        <v>275</v>
      </c>
      <c r="L82" s="82" t="s">
        <v>276</v>
      </c>
      <c r="M82" s="49">
        <v>1010000000</v>
      </c>
      <c r="N82" s="49"/>
      <c r="O82" s="83"/>
      <c r="P82" s="83"/>
      <c r="Q82" s="83"/>
      <c r="R82" s="50">
        <f t="shared" si="8"/>
        <v>1010000000</v>
      </c>
    </row>
    <row r="83" spans="2:18" ht="39" customHeight="1" x14ac:dyDescent="0.25">
      <c r="B83" s="142"/>
      <c r="C83" s="142"/>
      <c r="D83" s="142"/>
      <c r="E83" s="142"/>
      <c r="F83" s="148"/>
      <c r="G83" s="142"/>
      <c r="H83" s="144"/>
      <c r="I83" s="149"/>
      <c r="J83" s="81" t="s">
        <v>97</v>
      </c>
      <c r="K83" s="82" t="s">
        <v>277</v>
      </c>
      <c r="L83" s="82" t="s">
        <v>278</v>
      </c>
      <c r="M83" s="49">
        <v>422093600</v>
      </c>
      <c r="N83" s="49"/>
      <c r="O83" s="83"/>
      <c r="P83" s="83"/>
      <c r="Q83" s="83"/>
      <c r="R83" s="50">
        <f t="shared" si="8"/>
        <v>422093600</v>
      </c>
    </row>
    <row r="84" spans="2:18" ht="32.25" customHeight="1" x14ac:dyDescent="0.25">
      <c r="B84" s="142"/>
      <c r="C84" s="142"/>
      <c r="D84" s="142"/>
      <c r="E84" s="142"/>
      <c r="F84" s="148"/>
      <c r="G84" s="142"/>
      <c r="H84" s="144"/>
      <c r="I84" s="149"/>
      <c r="J84" s="81" t="s">
        <v>98</v>
      </c>
      <c r="K84" s="82" t="s">
        <v>277</v>
      </c>
      <c r="L84" s="82" t="s">
        <v>278</v>
      </c>
      <c r="M84" s="49">
        <v>324220000</v>
      </c>
      <c r="N84" s="49"/>
      <c r="O84" s="83"/>
      <c r="P84" s="83"/>
      <c r="Q84" s="83"/>
      <c r="R84" s="50">
        <f t="shared" si="8"/>
        <v>324220000</v>
      </c>
    </row>
    <row r="85" spans="2:18" ht="30" customHeight="1" x14ac:dyDescent="0.3">
      <c r="B85" s="142"/>
      <c r="C85" s="142"/>
      <c r="D85" s="142"/>
      <c r="E85" s="142"/>
      <c r="F85" s="148"/>
      <c r="G85" s="46" t="s">
        <v>99</v>
      </c>
      <c r="H85" s="47">
        <v>57</v>
      </c>
      <c r="I85" s="149"/>
      <c r="J85" s="84" t="s">
        <v>100</v>
      </c>
      <c r="K85" s="82" t="s">
        <v>279</v>
      </c>
      <c r="L85" s="82" t="s">
        <v>280</v>
      </c>
      <c r="M85" s="49">
        <v>733603000</v>
      </c>
      <c r="N85" s="49"/>
      <c r="O85" s="83"/>
      <c r="P85" s="83"/>
      <c r="Q85" s="83"/>
      <c r="R85" s="50">
        <f t="shared" si="8"/>
        <v>733603000</v>
      </c>
    </row>
    <row r="86" spans="2:18" ht="33.75" customHeight="1" x14ac:dyDescent="0.3">
      <c r="B86" s="142"/>
      <c r="C86" s="142"/>
      <c r="D86" s="142"/>
      <c r="E86" s="142"/>
      <c r="F86" s="148"/>
      <c r="G86" s="142" t="s">
        <v>101</v>
      </c>
      <c r="H86" s="144">
        <v>2269</v>
      </c>
      <c r="I86" s="149"/>
      <c r="J86" s="84" t="s">
        <v>102</v>
      </c>
      <c r="K86" s="82" t="s">
        <v>281</v>
      </c>
      <c r="L86" s="82" t="s">
        <v>282</v>
      </c>
      <c r="M86" s="49">
        <v>1650000000</v>
      </c>
      <c r="N86" s="49"/>
      <c r="O86" s="83"/>
      <c r="P86" s="83"/>
      <c r="Q86" s="83"/>
      <c r="R86" s="50">
        <f t="shared" si="8"/>
        <v>1650000000</v>
      </c>
    </row>
    <row r="87" spans="2:18" ht="27.75" customHeight="1" x14ac:dyDescent="0.25">
      <c r="B87" s="142"/>
      <c r="C87" s="142"/>
      <c r="D87" s="142"/>
      <c r="E87" s="142"/>
      <c r="F87" s="148"/>
      <c r="G87" s="142"/>
      <c r="H87" s="144"/>
      <c r="I87" s="149"/>
      <c r="J87" s="81" t="s">
        <v>103</v>
      </c>
      <c r="K87" s="82" t="s">
        <v>281</v>
      </c>
      <c r="L87" s="82" t="s">
        <v>283</v>
      </c>
      <c r="M87" s="49">
        <v>1092623150</v>
      </c>
      <c r="N87" s="49"/>
      <c r="O87" s="83"/>
      <c r="P87" s="83"/>
      <c r="Q87" s="83"/>
      <c r="R87" s="50">
        <f t="shared" si="8"/>
        <v>1092623150</v>
      </c>
    </row>
    <row r="88" spans="2:18" x14ac:dyDescent="0.25">
      <c r="B88" s="52"/>
      <c r="C88" s="52"/>
      <c r="D88" s="52"/>
      <c r="E88" s="52"/>
      <c r="F88" s="85"/>
      <c r="G88" s="85"/>
      <c r="H88" s="85"/>
      <c r="I88" s="85"/>
      <c r="J88" s="85"/>
      <c r="K88" s="85"/>
      <c r="L88" s="85"/>
      <c r="M88" s="86">
        <f>SUM(M79:M87)</f>
        <v>10000000000</v>
      </c>
      <c r="N88" s="85">
        <f>SUM(N79:N87)</f>
        <v>0</v>
      </c>
      <c r="O88" s="85">
        <f t="shared" ref="O88:R88" si="13">SUM(O79:O87)</f>
        <v>0</v>
      </c>
      <c r="P88" s="85">
        <f t="shared" si="13"/>
        <v>0</v>
      </c>
      <c r="Q88" s="85">
        <f t="shared" si="13"/>
        <v>0</v>
      </c>
      <c r="R88" s="85">
        <f t="shared" si="13"/>
        <v>10000000000</v>
      </c>
    </row>
    <row r="89" spans="2:18" ht="40.5" customHeight="1" x14ac:dyDescent="0.25">
      <c r="B89" s="142" t="s">
        <v>219</v>
      </c>
      <c r="C89" s="142" t="s">
        <v>284</v>
      </c>
      <c r="D89" s="142"/>
      <c r="E89" s="142" t="s">
        <v>285</v>
      </c>
      <c r="F89" s="144" t="s">
        <v>286</v>
      </c>
      <c r="G89" s="48" t="s">
        <v>70</v>
      </c>
      <c r="H89" s="46">
        <v>280</v>
      </c>
      <c r="I89" s="142"/>
      <c r="J89" s="87" t="s">
        <v>71</v>
      </c>
      <c r="K89" s="46" t="s">
        <v>287</v>
      </c>
      <c r="L89" s="72" t="s">
        <v>288</v>
      </c>
      <c r="M89" s="49">
        <v>1500000000</v>
      </c>
      <c r="N89" s="50"/>
      <c r="O89" s="50"/>
      <c r="P89" s="50"/>
      <c r="Q89" s="50"/>
      <c r="R89" s="50">
        <f t="shared" si="8"/>
        <v>1500000000</v>
      </c>
    </row>
    <row r="90" spans="2:18" ht="32.25" customHeight="1" x14ac:dyDescent="0.25">
      <c r="B90" s="142"/>
      <c r="C90" s="142"/>
      <c r="D90" s="142"/>
      <c r="E90" s="142"/>
      <c r="F90" s="144"/>
      <c r="G90" s="48" t="s">
        <v>72</v>
      </c>
      <c r="H90" s="46">
        <v>37</v>
      </c>
      <c r="I90" s="142"/>
      <c r="J90" s="87" t="s">
        <v>73</v>
      </c>
      <c r="K90" s="46" t="s">
        <v>287</v>
      </c>
      <c r="L90" s="46" t="s">
        <v>288</v>
      </c>
      <c r="M90" s="49">
        <v>14895239642</v>
      </c>
      <c r="N90" s="50"/>
      <c r="O90" s="50"/>
      <c r="P90" s="50"/>
      <c r="Q90" s="50"/>
      <c r="R90" s="50">
        <f t="shared" si="8"/>
        <v>14895239642</v>
      </c>
    </row>
    <row r="91" spans="2:18" ht="32.25" customHeight="1" x14ac:dyDescent="0.25">
      <c r="B91" s="142"/>
      <c r="C91" s="142"/>
      <c r="D91" s="142"/>
      <c r="E91" s="142"/>
      <c r="F91" s="144"/>
      <c r="G91" s="87" t="s">
        <v>289</v>
      </c>
      <c r="H91" s="46">
        <v>1</v>
      </c>
      <c r="I91" s="142"/>
      <c r="J91" s="87" t="s">
        <v>290</v>
      </c>
      <c r="K91" s="46" t="s">
        <v>291</v>
      </c>
      <c r="L91" s="46" t="s">
        <v>292</v>
      </c>
      <c r="M91" s="49">
        <v>500000000</v>
      </c>
      <c r="N91" s="50"/>
      <c r="O91" s="50"/>
      <c r="P91" s="50"/>
      <c r="Q91" s="50"/>
      <c r="R91" s="50">
        <f t="shared" si="8"/>
        <v>500000000</v>
      </c>
    </row>
    <row r="92" spans="2:18" ht="42" customHeight="1" x14ac:dyDescent="0.25">
      <c r="B92" s="142"/>
      <c r="C92" s="142"/>
      <c r="D92" s="142"/>
      <c r="E92" s="142"/>
      <c r="F92" s="144"/>
      <c r="G92" s="48" t="s">
        <v>74</v>
      </c>
      <c r="H92" s="46">
        <v>3500</v>
      </c>
      <c r="I92" s="142"/>
      <c r="J92" s="87" t="s">
        <v>75</v>
      </c>
      <c r="K92" s="46" t="s">
        <v>291</v>
      </c>
      <c r="L92" s="46" t="s">
        <v>292</v>
      </c>
      <c r="M92" s="75">
        <v>500000000</v>
      </c>
      <c r="N92" s="50"/>
      <c r="O92" s="50"/>
      <c r="P92" s="50"/>
      <c r="Q92" s="50"/>
      <c r="R92" s="50">
        <f t="shared" si="8"/>
        <v>500000000</v>
      </c>
    </row>
    <row r="93" spans="2:18" ht="33.75" customHeight="1" x14ac:dyDescent="0.25">
      <c r="B93" s="142"/>
      <c r="C93" s="142"/>
      <c r="D93" s="142"/>
      <c r="E93" s="142"/>
      <c r="F93" s="144"/>
      <c r="G93" s="142" t="s">
        <v>76</v>
      </c>
      <c r="H93" s="46">
        <v>1</v>
      </c>
      <c r="I93" s="142"/>
      <c r="J93" s="87" t="s">
        <v>77</v>
      </c>
      <c r="K93" s="46" t="s">
        <v>287</v>
      </c>
      <c r="L93" s="46" t="s">
        <v>288</v>
      </c>
      <c r="M93" s="49">
        <v>350000000</v>
      </c>
      <c r="N93" s="50"/>
      <c r="O93" s="50"/>
      <c r="P93" s="50"/>
      <c r="Q93" s="50"/>
      <c r="R93" s="50">
        <f t="shared" si="8"/>
        <v>350000000</v>
      </c>
    </row>
    <row r="94" spans="2:18" ht="28.5" customHeight="1" x14ac:dyDescent="0.25">
      <c r="B94" s="142"/>
      <c r="C94" s="142"/>
      <c r="D94" s="142"/>
      <c r="E94" s="142"/>
      <c r="F94" s="144"/>
      <c r="G94" s="142"/>
      <c r="H94" s="46">
        <v>2</v>
      </c>
      <c r="I94" s="142"/>
      <c r="J94" s="87" t="s">
        <v>78</v>
      </c>
      <c r="K94" s="46" t="s">
        <v>293</v>
      </c>
      <c r="L94" s="46" t="s">
        <v>294</v>
      </c>
      <c r="M94" s="75">
        <v>4000000000</v>
      </c>
      <c r="N94" s="50"/>
      <c r="O94" s="50"/>
      <c r="P94" s="50">
        <v>2366015633</v>
      </c>
      <c r="Q94" s="50"/>
      <c r="R94" s="50">
        <f t="shared" si="8"/>
        <v>1633984367</v>
      </c>
    </row>
    <row r="95" spans="2:18" x14ac:dyDescent="0.25">
      <c r="B95" s="51"/>
      <c r="C95" s="51"/>
      <c r="D95" s="51"/>
      <c r="E95" s="52"/>
      <c r="F95" s="53"/>
      <c r="G95" s="54"/>
      <c r="H95" s="55"/>
      <c r="I95" s="55"/>
      <c r="J95" s="54"/>
      <c r="K95" s="55"/>
      <c r="L95" s="55"/>
      <c r="M95" s="56">
        <f t="shared" ref="M95:Q95" si="14">SUM(M89:M94)</f>
        <v>21745239642</v>
      </c>
      <c r="N95" s="56">
        <f t="shared" si="14"/>
        <v>0</v>
      </c>
      <c r="O95" s="56">
        <f t="shared" si="14"/>
        <v>0</v>
      </c>
      <c r="P95" s="56">
        <f t="shared" si="14"/>
        <v>2366015633</v>
      </c>
      <c r="Q95" s="56">
        <f t="shared" si="14"/>
        <v>0</v>
      </c>
      <c r="R95" s="56">
        <f>SUM(R89:R94)</f>
        <v>19379224009</v>
      </c>
    </row>
    <row r="96" spans="2:18" ht="45" customHeight="1" x14ac:dyDescent="0.25">
      <c r="B96" s="142" t="s">
        <v>219</v>
      </c>
      <c r="C96" s="142" t="s">
        <v>284</v>
      </c>
      <c r="D96" s="142"/>
      <c r="E96" s="142" t="s">
        <v>80</v>
      </c>
      <c r="F96" s="144" t="s">
        <v>82</v>
      </c>
      <c r="G96" s="48" t="s">
        <v>83</v>
      </c>
      <c r="H96" s="46">
        <v>1</v>
      </c>
      <c r="I96" s="142"/>
      <c r="J96" s="48" t="s">
        <v>84</v>
      </c>
      <c r="K96" s="46" t="s">
        <v>295</v>
      </c>
      <c r="L96" s="88" t="s">
        <v>296</v>
      </c>
      <c r="M96" s="49">
        <v>169200000</v>
      </c>
      <c r="N96" s="50"/>
      <c r="O96" s="50"/>
      <c r="P96" s="50"/>
      <c r="Q96" s="50"/>
      <c r="R96" s="50">
        <f t="shared" si="8"/>
        <v>169200000</v>
      </c>
    </row>
    <row r="97" spans="2:18" ht="57" customHeight="1" x14ac:dyDescent="0.25">
      <c r="B97" s="142"/>
      <c r="C97" s="142"/>
      <c r="D97" s="142"/>
      <c r="E97" s="142"/>
      <c r="F97" s="144"/>
      <c r="G97" s="142" t="s">
        <v>297</v>
      </c>
      <c r="H97" s="150" t="s">
        <v>298</v>
      </c>
      <c r="I97" s="142"/>
      <c r="J97" s="48" t="s">
        <v>87</v>
      </c>
      <c r="K97" s="46" t="s">
        <v>295</v>
      </c>
      <c r="L97" s="88" t="s">
        <v>296</v>
      </c>
      <c r="M97" s="49">
        <v>403512000</v>
      </c>
      <c r="N97" s="50"/>
      <c r="O97" s="50"/>
      <c r="P97" s="50"/>
      <c r="Q97" s="50"/>
      <c r="R97" s="50">
        <f t="shared" si="8"/>
        <v>403512000</v>
      </c>
    </row>
    <row r="98" spans="2:18" ht="57" customHeight="1" x14ac:dyDescent="0.25">
      <c r="B98" s="142"/>
      <c r="C98" s="142"/>
      <c r="D98" s="142"/>
      <c r="E98" s="142"/>
      <c r="F98" s="144"/>
      <c r="G98" s="142"/>
      <c r="H98" s="150"/>
      <c r="I98" s="142"/>
      <c r="J98" s="48" t="s">
        <v>87</v>
      </c>
      <c r="K98" s="46" t="s">
        <v>299</v>
      </c>
      <c r="L98" s="88" t="s">
        <v>300</v>
      </c>
      <c r="M98" s="49">
        <v>400000000</v>
      </c>
      <c r="N98" s="50"/>
      <c r="O98" s="50">
        <v>2366015633</v>
      </c>
      <c r="P98" s="50"/>
      <c r="Q98" s="50"/>
      <c r="R98" s="50">
        <f t="shared" si="8"/>
        <v>2766015633</v>
      </c>
    </row>
    <row r="99" spans="2:18" ht="105" customHeight="1" x14ac:dyDescent="0.25">
      <c r="B99" s="142"/>
      <c r="C99" s="142"/>
      <c r="D99" s="142"/>
      <c r="E99" s="142"/>
      <c r="F99" s="144"/>
      <c r="G99" s="142"/>
      <c r="H99" s="150"/>
      <c r="I99" s="142"/>
      <c r="J99" s="48" t="s">
        <v>88</v>
      </c>
      <c r="K99" s="46" t="s">
        <v>295</v>
      </c>
      <c r="L99" s="46" t="s">
        <v>296</v>
      </c>
      <c r="M99" s="66">
        <v>143000000</v>
      </c>
      <c r="N99" s="50"/>
      <c r="O99" s="50"/>
      <c r="P99" s="50"/>
      <c r="Q99" s="50"/>
      <c r="R99" s="50">
        <f t="shared" si="8"/>
        <v>143000000</v>
      </c>
    </row>
    <row r="100" spans="2:18" ht="82.5" customHeight="1" x14ac:dyDescent="0.25">
      <c r="B100" s="142"/>
      <c r="C100" s="142"/>
      <c r="D100" s="142"/>
      <c r="E100" s="142"/>
      <c r="F100" s="144"/>
      <c r="G100" s="142"/>
      <c r="H100" s="150"/>
      <c r="I100" s="142"/>
      <c r="J100" s="48" t="s">
        <v>89</v>
      </c>
      <c r="K100" s="46" t="s">
        <v>295</v>
      </c>
      <c r="L100" s="46" t="s">
        <v>296</v>
      </c>
      <c r="M100" s="49">
        <f>2840288000+44000000</f>
        <v>2884288000</v>
      </c>
      <c r="N100" s="50"/>
      <c r="O100" s="50"/>
      <c r="P100" s="50"/>
      <c r="Q100" s="50"/>
      <c r="R100" s="50">
        <f t="shared" si="8"/>
        <v>2884288000</v>
      </c>
    </row>
    <row r="101" spans="2:18" x14ac:dyDescent="0.25">
      <c r="B101" s="51"/>
      <c r="C101" s="51"/>
      <c r="D101" s="51"/>
      <c r="E101" s="52"/>
      <c r="F101" s="53"/>
      <c r="G101" s="54"/>
      <c r="H101" s="55"/>
      <c r="I101" s="55"/>
      <c r="J101" s="54"/>
      <c r="K101" s="55"/>
      <c r="L101" s="55"/>
      <c r="M101" s="56">
        <f>SUM(M96:M100)</f>
        <v>4000000000</v>
      </c>
      <c r="N101" s="56">
        <f t="shared" ref="N101:R101" si="15">SUM(N96:N100)</f>
        <v>0</v>
      </c>
      <c r="O101" s="56">
        <f t="shared" si="15"/>
        <v>2366015633</v>
      </c>
      <c r="P101" s="56">
        <f t="shared" si="15"/>
        <v>0</v>
      </c>
      <c r="Q101" s="56">
        <f t="shared" si="15"/>
        <v>0</v>
      </c>
      <c r="R101" s="56">
        <f t="shared" si="15"/>
        <v>6366015633</v>
      </c>
    </row>
    <row r="102" spans="2:18" x14ac:dyDescent="0.25">
      <c r="B102" s="53"/>
      <c r="C102" s="53"/>
      <c r="D102" s="53"/>
      <c r="E102" s="53"/>
      <c r="F102" s="53"/>
      <c r="G102" s="54"/>
      <c r="H102" s="55"/>
      <c r="I102" s="55"/>
      <c r="J102" s="54"/>
      <c r="K102" s="55"/>
      <c r="L102" s="55"/>
      <c r="M102" s="56">
        <f t="shared" ref="M102:R102" si="16">+M9+M18+M36+M47+M53+M59+M73+M78+M88+M95+M101</f>
        <v>371736754565</v>
      </c>
      <c r="N102" s="56">
        <f t="shared" si="16"/>
        <v>14728407962</v>
      </c>
      <c r="O102" s="56">
        <f t="shared" si="16"/>
        <v>2366015633</v>
      </c>
      <c r="P102" s="56">
        <f t="shared" si="16"/>
        <v>2366015633</v>
      </c>
      <c r="Q102" s="56">
        <f t="shared" si="16"/>
        <v>0</v>
      </c>
      <c r="R102" s="56">
        <f t="shared" si="16"/>
        <v>386465162527</v>
      </c>
    </row>
    <row r="103" spans="2:18" ht="33" customHeight="1" x14ac:dyDescent="0.25">
      <c r="B103" s="89"/>
    </row>
    <row r="104" spans="2:18" ht="24" customHeight="1" x14ac:dyDescent="0.25">
      <c r="B104" s="89"/>
      <c r="N104" s="90">
        <f>+M102+N102</f>
        <v>386465162527</v>
      </c>
      <c r="O104" s="90"/>
      <c r="R104" s="91">
        <v>386465162527</v>
      </c>
    </row>
    <row r="105" spans="2:18" ht="29.25" customHeight="1" x14ac:dyDescent="0.25">
      <c r="B105" s="89"/>
    </row>
    <row r="106" spans="2:18" ht="25.5" customHeight="1" x14ac:dyDescent="0.25">
      <c r="B106" s="89"/>
      <c r="N106" s="92"/>
      <c r="O106" s="92"/>
      <c r="P106" s="92"/>
      <c r="Q106" s="92" t="s">
        <v>301</v>
      </c>
      <c r="R106" s="93">
        <f>+R104-R102</f>
        <v>0</v>
      </c>
    </row>
    <row r="107" spans="2:18" ht="30.75" customHeight="1" x14ac:dyDescent="0.25">
      <c r="B107" s="89"/>
    </row>
    <row r="108" spans="2:18" x14ac:dyDescent="0.25">
      <c r="N108" s="94"/>
      <c r="O108" s="94"/>
      <c r="P108" s="94"/>
      <c r="Q108" s="94"/>
      <c r="R108" s="94"/>
    </row>
    <row r="109" spans="2:18" x14ac:dyDescent="0.25">
      <c r="N109" s="95"/>
      <c r="R109" s="95"/>
    </row>
    <row r="110" spans="2:18" x14ac:dyDescent="0.25">
      <c r="R110" s="96"/>
    </row>
    <row r="111" spans="2:18" x14ac:dyDescent="0.25">
      <c r="M111" s="96"/>
      <c r="R111" s="90"/>
    </row>
  </sheetData>
  <mergeCells count="103">
    <mergeCell ref="I89:I94"/>
    <mergeCell ref="G93:G94"/>
    <mergeCell ref="B96:B100"/>
    <mergeCell ref="C96:C100"/>
    <mergeCell ref="D96:D100"/>
    <mergeCell ref="E96:E100"/>
    <mergeCell ref="F96:F100"/>
    <mergeCell ref="I96:I100"/>
    <mergeCell ref="G97:G100"/>
    <mergeCell ref="H97:H100"/>
    <mergeCell ref="H82:H84"/>
    <mergeCell ref="G86:G87"/>
    <mergeCell ref="H86:H87"/>
    <mergeCell ref="B89:B94"/>
    <mergeCell ref="C89:C94"/>
    <mergeCell ref="D89:D94"/>
    <mergeCell ref="E89:E94"/>
    <mergeCell ref="F89:F94"/>
    <mergeCell ref="I74:I76"/>
    <mergeCell ref="B79:B87"/>
    <mergeCell ref="C79:C87"/>
    <mergeCell ref="D79:D87"/>
    <mergeCell ref="E79:E87"/>
    <mergeCell ref="F79:F87"/>
    <mergeCell ref="G79:G81"/>
    <mergeCell ref="H79:H81"/>
    <mergeCell ref="I79:I87"/>
    <mergeCell ref="G82:G84"/>
    <mergeCell ref="B74:B77"/>
    <mergeCell ref="C74:C77"/>
    <mergeCell ref="D74:D77"/>
    <mergeCell ref="E74:E77"/>
    <mergeCell ref="F74:F77"/>
    <mergeCell ref="G74:G76"/>
    <mergeCell ref="B60:B72"/>
    <mergeCell ref="C60:C72"/>
    <mergeCell ref="D60:D72"/>
    <mergeCell ref="E60:E72"/>
    <mergeCell ref="F60:F72"/>
    <mergeCell ref="I60:I72"/>
    <mergeCell ref="B54:B58"/>
    <mergeCell ref="C54:C58"/>
    <mergeCell ref="D54:D58"/>
    <mergeCell ref="E54:E58"/>
    <mergeCell ref="F54:F58"/>
    <mergeCell ref="I54:I58"/>
    <mergeCell ref="I37:I42"/>
    <mergeCell ref="B48:B52"/>
    <mergeCell ref="C48:C52"/>
    <mergeCell ref="D48:D52"/>
    <mergeCell ref="E48:E52"/>
    <mergeCell ref="F48:F52"/>
    <mergeCell ref="I48:I52"/>
    <mergeCell ref="G30:G33"/>
    <mergeCell ref="H30:H33"/>
    <mergeCell ref="G34:G35"/>
    <mergeCell ref="H34:H35"/>
    <mergeCell ref="B37:B46"/>
    <mergeCell ref="C37:C46"/>
    <mergeCell ref="D37:D46"/>
    <mergeCell ref="E37:E46"/>
    <mergeCell ref="F37:F46"/>
    <mergeCell ref="B19:B35"/>
    <mergeCell ref="C19:C35"/>
    <mergeCell ref="D19:D35"/>
    <mergeCell ref="E19:E35"/>
    <mergeCell ref="F19:F35"/>
    <mergeCell ref="I19:I35"/>
    <mergeCell ref="G20:G23"/>
    <mergeCell ref="H20:H23"/>
    <mergeCell ref="G24:G29"/>
    <mergeCell ref="H24:H29"/>
    <mergeCell ref="H10:H11"/>
    <mergeCell ref="I10:I17"/>
    <mergeCell ref="G12:G13"/>
    <mergeCell ref="H12:H13"/>
    <mergeCell ref="G14:G17"/>
    <mergeCell ref="H14:H17"/>
    <mergeCell ref="B10:B17"/>
    <mergeCell ref="C10:C17"/>
    <mergeCell ref="D10:D17"/>
    <mergeCell ref="E10:E17"/>
    <mergeCell ref="F10:F17"/>
    <mergeCell ref="G10:G11"/>
    <mergeCell ref="B1:E3"/>
    <mergeCell ref="F1:Q3"/>
    <mergeCell ref="B5:B7"/>
    <mergeCell ref="C5:C7"/>
    <mergeCell ref="D5:D7"/>
    <mergeCell ref="E5:E7"/>
    <mergeCell ref="F5:F7"/>
    <mergeCell ref="G5:G7"/>
    <mergeCell ref="H5:H7"/>
    <mergeCell ref="I5:I7"/>
    <mergeCell ref="J5:J7"/>
    <mergeCell ref="K5:K7"/>
    <mergeCell ref="L5:L7"/>
    <mergeCell ref="M5:R5"/>
    <mergeCell ref="M6:M7"/>
    <mergeCell ref="N6:N7"/>
    <mergeCell ref="O6:P6"/>
    <mergeCell ref="Q6:Q7"/>
    <mergeCell ref="R6:R7"/>
  </mergeCells>
  <dataValidations count="5">
    <dataValidation type="list" showInputMessage="1" showErrorMessage="1" promptTitle="Elegir" sqref="K48 K50 K52:K53 K58:K59 K73:K88" xr:uid="{224DE790-2F9D-42D1-AB39-4C4A905266E3}">
      <formula1>#REF!</formula1>
    </dataValidation>
    <dataValidation type="list" allowBlank="1" showInputMessage="1" showErrorMessage="1" sqref="L8 I79:I87" xr:uid="{578C1E27-7A45-425D-84F2-FC1BBC2487FF}">
      <formula1>#REF!</formula1>
    </dataValidation>
    <dataValidation type="list" showInputMessage="1" showErrorMessage="1" sqref="K74:K77 K19:L35 L50 L52:L53 L58:L59 I10:I17 I8 I48:I52 I54:I58 I60:I72 I74:I77 I96:I100 I19:I35 I89:I94 K58:L58 K10:L17 K8 L73:L88 L96:L97" xr:uid="{92D103C7-FE10-4C84-92E7-37CBC3C9F7A7}">
      <formula1>#REF!</formula1>
    </dataValidation>
    <dataValidation type="list" showInputMessage="1" showErrorMessage="1" error="Datos no válidos" sqref="K96:K97" xr:uid="{919CF6E5-2445-4C85-99DA-C3BBE9EDC3A4}">
      <formula1>#REF!</formula1>
    </dataValidation>
    <dataValidation showInputMessage="1" showErrorMessage="1" sqref="H10 H14" xr:uid="{3D1E11E2-7944-4A5F-AD32-2B56006C39FD}"/>
  </dataValidations>
  <pageMargins left="0.39370078740157483" right="0.39370078740157483" top="0.39370078740157483" bottom="0.39370078740157483" header="0.31496062992125984" footer="0.31496062992125984"/>
  <pageSetup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61E1-488A-4E44-BCAC-69262C83C8E8}">
  <sheetPr>
    <tabColor theme="8" tint="0.39997558519241921"/>
  </sheetPr>
  <dimension ref="A2:E7"/>
  <sheetViews>
    <sheetView workbookViewId="0">
      <selection activeCell="C28" sqref="C28"/>
    </sheetView>
  </sheetViews>
  <sheetFormatPr baseColWidth="10" defaultColWidth="11.42578125" defaultRowHeight="14.25" x14ac:dyDescent="0.25"/>
  <cols>
    <col min="1" max="2" width="35.28515625" style="97" customWidth="1"/>
    <col min="3" max="3" width="55.85546875" style="97" customWidth="1"/>
    <col min="4" max="4" width="18.140625" style="97" customWidth="1"/>
    <col min="5" max="5" width="13.42578125" style="97" customWidth="1"/>
    <col min="6" max="6" width="11.42578125" style="97"/>
    <col min="7" max="7" width="15.140625" style="97" bestFit="1" customWidth="1"/>
    <col min="8" max="16384" width="11.42578125" style="97"/>
  </cols>
  <sheetData>
    <row r="2" spans="1:5" ht="20.25" x14ac:dyDescent="0.25">
      <c r="A2" s="151" t="s">
        <v>302</v>
      </c>
      <c r="B2" s="151"/>
      <c r="C2" s="151"/>
      <c r="D2" s="151"/>
      <c r="E2" s="151"/>
    </row>
    <row r="4" spans="1:5" ht="34.5" x14ac:dyDescent="0.25">
      <c r="A4" s="98" t="s">
        <v>303</v>
      </c>
      <c r="B4" s="98" t="s">
        <v>168</v>
      </c>
      <c r="C4" s="98" t="s">
        <v>304</v>
      </c>
      <c r="D4" s="99" t="s">
        <v>305</v>
      </c>
      <c r="E4" s="98" t="s">
        <v>306</v>
      </c>
    </row>
    <row r="5" spans="1:5" ht="34.5" x14ac:dyDescent="0.25">
      <c r="A5" s="100" t="s">
        <v>307</v>
      </c>
      <c r="B5" s="101"/>
      <c r="C5" s="102" t="s">
        <v>308</v>
      </c>
      <c r="D5" s="103" t="s">
        <v>309</v>
      </c>
      <c r="E5" s="104">
        <v>1</v>
      </c>
    </row>
    <row r="6" spans="1:5" ht="25.5" customHeight="1" x14ac:dyDescent="0.25">
      <c r="A6" s="105"/>
      <c r="B6" s="106"/>
      <c r="C6" s="107"/>
      <c r="D6" s="108"/>
      <c r="E6" s="104"/>
    </row>
    <row r="7" spans="1:5" ht="30" customHeight="1" x14ac:dyDescent="0.25">
      <c r="A7" s="109"/>
      <c r="B7" s="106"/>
      <c r="C7" s="107"/>
      <c r="D7" s="108"/>
      <c r="E7" s="104"/>
    </row>
  </sheetData>
  <mergeCells count="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B75E9-F4A7-4BBD-AB7F-A5F172E5A761}">
  <sheetPr>
    <tabColor rgb="FF7030A0"/>
  </sheetPr>
  <dimension ref="B1:U88"/>
  <sheetViews>
    <sheetView topLeftCell="A13" zoomScale="62" zoomScaleNormal="62" workbookViewId="0">
      <selection activeCell="I30" sqref="I30"/>
    </sheetView>
  </sheetViews>
  <sheetFormatPr baseColWidth="10" defaultColWidth="11.5703125" defaultRowHeight="15.75" x14ac:dyDescent="0.25"/>
  <cols>
    <col min="1" max="1" width="2" style="1" customWidth="1"/>
    <col min="2" max="2" width="18.28515625" style="1" hidden="1" customWidth="1"/>
    <col min="3" max="4" width="20" style="1" hidden="1" customWidth="1"/>
    <col min="5" max="5" width="34.7109375" style="1" customWidth="1"/>
    <col min="6" max="7" width="24.140625" style="1" customWidth="1"/>
    <col min="8" max="8" width="6.85546875" style="1" hidden="1" customWidth="1"/>
    <col min="9" max="9" width="36.42578125" style="1" customWidth="1"/>
    <col min="10" max="10" width="27.140625" style="1" bestFit="1" customWidth="1"/>
    <col min="11" max="11" width="29.85546875" style="1" bestFit="1" customWidth="1"/>
    <col min="12" max="13" width="23.28515625" style="1" customWidth="1"/>
    <col min="14" max="14" width="29.5703125" style="1" customWidth="1"/>
    <col min="15" max="15" width="28.7109375" style="1" customWidth="1"/>
    <col min="16" max="16" width="11.5703125" style="1"/>
    <col min="17" max="17" width="26.5703125" style="1" bestFit="1" customWidth="1"/>
    <col min="18" max="18" width="13.5703125" style="1" customWidth="1"/>
    <col min="19" max="19" width="28.5703125" style="1" customWidth="1"/>
    <col min="20" max="20" width="25.28515625" style="1" customWidth="1"/>
    <col min="21" max="21" width="16.7109375" style="1" customWidth="1"/>
    <col min="22" max="16384" width="11.5703125" style="1"/>
  </cols>
  <sheetData>
    <row r="1" spans="2:20" ht="25.5" customHeight="1" x14ac:dyDescent="0.25">
      <c r="B1" s="153"/>
      <c r="C1" s="154"/>
      <c r="D1" s="154"/>
      <c r="E1" s="154"/>
      <c r="F1" s="157" t="s">
        <v>0</v>
      </c>
      <c r="G1" s="157"/>
      <c r="H1" s="157"/>
      <c r="I1" s="157"/>
      <c r="J1" s="157"/>
      <c r="K1" s="157"/>
      <c r="L1" s="157"/>
      <c r="M1" s="157"/>
      <c r="N1" s="157"/>
      <c r="O1" s="157"/>
      <c r="P1" s="158"/>
      <c r="Q1" s="163" t="s">
        <v>1</v>
      </c>
      <c r="R1" s="163"/>
    </row>
    <row r="2" spans="2:20" ht="25.5" customHeight="1" x14ac:dyDescent="0.25">
      <c r="B2" s="153"/>
      <c r="C2" s="154"/>
      <c r="D2" s="154"/>
      <c r="E2" s="154"/>
      <c r="F2" s="159"/>
      <c r="G2" s="159"/>
      <c r="H2" s="159"/>
      <c r="I2" s="159"/>
      <c r="J2" s="159"/>
      <c r="K2" s="159"/>
      <c r="L2" s="159"/>
      <c r="M2" s="159"/>
      <c r="N2" s="159"/>
      <c r="O2" s="159"/>
      <c r="P2" s="160"/>
      <c r="Q2" s="164" t="s">
        <v>2</v>
      </c>
      <c r="R2" s="165"/>
    </row>
    <row r="3" spans="2:20" ht="25.5" customHeight="1" x14ac:dyDescent="0.25">
      <c r="B3" s="155"/>
      <c r="C3" s="156"/>
      <c r="D3" s="156"/>
      <c r="E3" s="156"/>
      <c r="F3" s="161"/>
      <c r="G3" s="161"/>
      <c r="H3" s="161"/>
      <c r="I3" s="161"/>
      <c r="J3" s="161"/>
      <c r="K3" s="161"/>
      <c r="L3" s="161"/>
      <c r="M3" s="161"/>
      <c r="N3" s="161"/>
      <c r="O3" s="161"/>
      <c r="P3" s="162"/>
      <c r="Q3" s="164" t="s">
        <v>3</v>
      </c>
      <c r="R3" s="165"/>
    </row>
    <row r="4" spans="2:20" ht="31.9" customHeight="1" x14ac:dyDescent="0.25">
      <c r="I4" s="166" t="s">
        <v>4</v>
      </c>
      <c r="J4" s="166"/>
      <c r="K4" s="166"/>
      <c r="L4" s="166"/>
      <c r="M4" s="166"/>
      <c r="N4" s="166"/>
      <c r="O4" s="166"/>
      <c r="P4" s="166"/>
      <c r="Q4" s="166"/>
      <c r="R4" s="166"/>
    </row>
    <row r="6" spans="2:20" ht="42.75" customHeight="1" x14ac:dyDescent="0.25">
      <c r="B6" s="152" t="s">
        <v>5</v>
      </c>
      <c r="C6" s="152" t="s">
        <v>6</v>
      </c>
      <c r="D6" s="152" t="s">
        <v>7</v>
      </c>
      <c r="E6" s="152" t="s">
        <v>8</v>
      </c>
      <c r="F6" s="152" t="s">
        <v>9</v>
      </c>
      <c r="G6" s="152" t="s">
        <v>10</v>
      </c>
      <c r="H6" s="167" t="s">
        <v>11</v>
      </c>
      <c r="I6" s="152" t="s">
        <v>12</v>
      </c>
      <c r="J6" s="168" t="s">
        <v>13</v>
      </c>
      <c r="K6" s="168"/>
      <c r="L6" s="168"/>
      <c r="M6" s="168"/>
      <c r="N6" s="168"/>
      <c r="O6" s="167" t="s">
        <v>14</v>
      </c>
      <c r="P6" s="167"/>
      <c r="Q6" s="167"/>
      <c r="R6" s="167"/>
    </row>
    <row r="7" spans="2:20" ht="42.75" customHeight="1" x14ac:dyDescent="0.25">
      <c r="B7" s="152"/>
      <c r="C7" s="152"/>
      <c r="D7" s="152"/>
      <c r="E7" s="152"/>
      <c r="F7" s="152"/>
      <c r="G7" s="152"/>
      <c r="H7" s="167"/>
      <c r="I7" s="152"/>
      <c r="J7" s="152" t="s">
        <v>15</v>
      </c>
      <c r="K7" s="152"/>
      <c r="L7" s="152" t="s">
        <v>16</v>
      </c>
      <c r="M7" s="152"/>
      <c r="N7" s="152" t="s">
        <v>17</v>
      </c>
      <c r="O7" s="167" t="s">
        <v>18</v>
      </c>
      <c r="P7" s="167" t="s">
        <v>19</v>
      </c>
      <c r="Q7" s="167" t="s">
        <v>20</v>
      </c>
      <c r="R7" s="167" t="s">
        <v>21</v>
      </c>
    </row>
    <row r="8" spans="2:20" ht="31.5" x14ac:dyDescent="0.25">
      <c r="B8" s="152"/>
      <c r="C8" s="152"/>
      <c r="D8" s="152"/>
      <c r="E8" s="152"/>
      <c r="F8" s="152"/>
      <c r="G8" s="152"/>
      <c r="H8" s="167"/>
      <c r="I8" s="152"/>
      <c r="J8" s="2" t="s">
        <v>22</v>
      </c>
      <c r="K8" s="2" t="s">
        <v>23</v>
      </c>
      <c r="L8" s="2" t="s">
        <v>24</v>
      </c>
      <c r="M8" s="2" t="s">
        <v>25</v>
      </c>
      <c r="N8" s="152"/>
      <c r="O8" s="167"/>
      <c r="P8" s="167"/>
      <c r="Q8" s="167"/>
      <c r="R8" s="167"/>
    </row>
    <row r="9" spans="2:20" ht="70.5" customHeight="1" x14ac:dyDescent="0.25">
      <c r="B9" s="173" t="s">
        <v>26</v>
      </c>
      <c r="C9" s="173" t="s">
        <v>27</v>
      </c>
      <c r="D9" s="175" t="s">
        <v>28</v>
      </c>
      <c r="E9" s="173" t="s">
        <v>29</v>
      </c>
      <c r="F9" s="3" t="s">
        <v>30</v>
      </c>
      <c r="G9" s="4">
        <v>1000</v>
      </c>
      <c r="H9" s="5"/>
      <c r="I9" s="6" t="s">
        <v>31</v>
      </c>
      <c r="J9" s="7">
        <v>60494303530</v>
      </c>
      <c r="K9" s="7"/>
      <c r="L9" s="7">
        <v>0</v>
      </c>
      <c r="M9" s="7">
        <v>0</v>
      </c>
      <c r="N9" s="8">
        <f>+J9+K9+L9-M9</f>
        <v>60494303530</v>
      </c>
      <c r="O9" s="7">
        <f>+N9</f>
        <v>60494303530</v>
      </c>
      <c r="P9" s="9">
        <f>+O9/N9</f>
        <v>1</v>
      </c>
      <c r="Q9" s="7">
        <v>60494303530</v>
      </c>
      <c r="R9" s="9">
        <f>+Q9/N9</f>
        <v>1</v>
      </c>
    </row>
    <row r="10" spans="2:20" ht="70.5" customHeight="1" x14ac:dyDescent="0.25">
      <c r="B10" s="178"/>
      <c r="C10" s="178"/>
      <c r="D10" s="177"/>
      <c r="E10" s="178"/>
      <c r="F10" s="5" t="s">
        <v>32</v>
      </c>
      <c r="G10" s="10">
        <v>200</v>
      </c>
      <c r="H10" s="5"/>
      <c r="I10" s="11" t="s">
        <v>33</v>
      </c>
      <c r="J10" s="7">
        <v>4800000000</v>
      </c>
      <c r="K10" s="7"/>
      <c r="L10" s="7">
        <v>0</v>
      </c>
      <c r="M10" s="7"/>
      <c r="N10" s="8">
        <f t="shared" ref="N10:N15" si="0">+J10+K10+L10-M10</f>
        <v>4800000000</v>
      </c>
      <c r="O10" s="7">
        <v>4800000000</v>
      </c>
      <c r="P10" s="9">
        <f>+O10/N10</f>
        <v>1</v>
      </c>
      <c r="Q10" s="7">
        <v>4032000000</v>
      </c>
      <c r="R10" s="9">
        <f t="shared" ref="R10:R15" si="1">+Q10/N10</f>
        <v>0.84</v>
      </c>
    </row>
    <row r="11" spans="2:20" ht="70.5" customHeight="1" x14ac:dyDescent="0.25">
      <c r="B11" s="178"/>
      <c r="C11" s="178"/>
      <c r="D11" s="177"/>
      <c r="E11" s="178"/>
      <c r="F11" s="3" t="s">
        <v>34</v>
      </c>
      <c r="G11" s="179" t="s">
        <v>35</v>
      </c>
      <c r="H11" s="5"/>
      <c r="I11" s="11" t="s">
        <v>36</v>
      </c>
      <c r="J11" s="7">
        <v>6883195760</v>
      </c>
      <c r="K11" s="7"/>
      <c r="L11" s="7"/>
      <c r="M11" s="7">
        <v>0</v>
      </c>
      <c r="N11" s="12">
        <f>+J11+K11+L11-M11</f>
        <v>6883195760</v>
      </c>
      <c r="O11" s="7">
        <v>6883195760</v>
      </c>
      <c r="P11" s="9">
        <f t="shared" ref="P11:P15" si="2">+O11/N11</f>
        <v>1</v>
      </c>
      <c r="Q11" s="7">
        <v>6883195760</v>
      </c>
      <c r="R11" s="9">
        <f t="shared" si="1"/>
        <v>1</v>
      </c>
    </row>
    <row r="12" spans="2:20" ht="70.5" customHeight="1" x14ac:dyDescent="0.25">
      <c r="B12" s="178"/>
      <c r="C12" s="178"/>
      <c r="D12" s="177"/>
      <c r="E12" s="178"/>
      <c r="F12" s="5" t="s">
        <v>37</v>
      </c>
      <c r="G12" s="180"/>
      <c r="H12" s="5"/>
      <c r="I12" s="11" t="s">
        <v>38</v>
      </c>
      <c r="J12" s="7">
        <v>26214015633</v>
      </c>
      <c r="K12" s="7">
        <v>14728407962</v>
      </c>
      <c r="L12" s="7">
        <v>0</v>
      </c>
      <c r="M12" s="7">
        <v>0</v>
      </c>
      <c r="N12" s="8">
        <f t="shared" si="0"/>
        <v>40942423595</v>
      </c>
      <c r="O12" s="7">
        <v>40942423595</v>
      </c>
      <c r="P12" s="9"/>
      <c r="Q12" s="7">
        <v>40942423595</v>
      </c>
      <c r="R12" s="9">
        <f t="shared" si="1"/>
        <v>1</v>
      </c>
    </row>
    <row r="13" spans="2:20" ht="70.5" customHeight="1" x14ac:dyDescent="0.25">
      <c r="B13" s="178"/>
      <c r="C13" s="178"/>
      <c r="D13" s="176"/>
      <c r="E13" s="174"/>
      <c r="F13" s="5" t="s">
        <v>39</v>
      </c>
      <c r="G13" s="13" t="s">
        <v>40</v>
      </c>
      <c r="H13" s="5"/>
      <c r="I13" s="11" t="s">
        <v>41</v>
      </c>
      <c r="J13" s="7"/>
      <c r="K13" s="7"/>
      <c r="L13" s="7">
        <v>0</v>
      </c>
      <c r="M13" s="7">
        <v>0</v>
      </c>
      <c r="N13" s="8">
        <f t="shared" si="0"/>
        <v>0</v>
      </c>
      <c r="O13" s="7">
        <v>0</v>
      </c>
      <c r="P13" s="9">
        <v>0</v>
      </c>
      <c r="Q13" s="7">
        <v>0</v>
      </c>
      <c r="R13" s="9">
        <v>0</v>
      </c>
    </row>
    <row r="14" spans="2:20" ht="18.75" customHeight="1" x14ac:dyDescent="0.25">
      <c r="B14" s="178"/>
      <c r="C14" s="178"/>
      <c r="D14" s="5"/>
      <c r="E14" s="2" t="s">
        <v>42</v>
      </c>
      <c r="F14" s="2"/>
      <c r="G14" s="2"/>
      <c r="H14" s="2"/>
      <c r="I14" s="2"/>
      <c r="J14" s="14">
        <f>SUM(J9:J13)</f>
        <v>98391514923</v>
      </c>
      <c r="K14" s="14">
        <f>SUM(K9:K13)</f>
        <v>14728407962</v>
      </c>
      <c r="L14" s="14">
        <f t="shared" ref="L14:M14" si="3">SUM(L9:L13)</f>
        <v>0</v>
      </c>
      <c r="M14" s="14">
        <f t="shared" si="3"/>
        <v>0</v>
      </c>
      <c r="N14" s="14">
        <f>SUM(N9:N13)</f>
        <v>113119922885</v>
      </c>
      <c r="O14" s="14">
        <f>SUM(O9:O13)</f>
        <v>113119922885</v>
      </c>
      <c r="P14" s="2"/>
      <c r="Q14" s="14">
        <f>SUM(Q9:Q13)</f>
        <v>112351922885</v>
      </c>
      <c r="R14" s="2"/>
      <c r="S14" s="15">
        <v>80022711492</v>
      </c>
      <c r="T14" s="16">
        <f>+S14-O14</f>
        <v>-33097211393</v>
      </c>
    </row>
    <row r="15" spans="2:20" ht="70.5" customHeight="1" x14ac:dyDescent="0.25">
      <c r="B15" s="178"/>
      <c r="C15" s="178"/>
      <c r="D15" s="5" t="s">
        <v>43</v>
      </c>
      <c r="E15" s="3" t="s">
        <v>44</v>
      </c>
      <c r="F15" s="3" t="s">
        <v>45</v>
      </c>
      <c r="G15" s="13">
        <v>60</v>
      </c>
      <c r="H15" s="5"/>
      <c r="I15" s="3" t="s">
        <v>46</v>
      </c>
      <c r="J15" s="7">
        <v>60000000000</v>
      </c>
      <c r="K15" s="7">
        <v>0</v>
      </c>
      <c r="L15" s="7">
        <v>0</v>
      </c>
      <c r="M15" s="7">
        <v>0</v>
      </c>
      <c r="N15" s="8">
        <f t="shared" si="0"/>
        <v>60000000000</v>
      </c>
      <c r="O15" s="7">
        <v>59923900981</v>
      </c>
      <c r="P15" s="9">
        <f t="shared" si="2"/>
        <v>0.9987316830166667</v>
      </c>
      <c r="Q15" s="7">
        <v>57812006363</v>
      </c>
      <c r="R15" s="9">
        <f t="shared" si="1"/>
        <v>0.96353343938333336</v>
      </c>
    </row>
    <row r="16" spans="2:20" ht="17.25" customHeight="1" x14ac:dyDescent="0.25">
      <c r="B16" s="178"/>
      <c r="C16" s="178"/>
      <c r="D16" s="5"/>
      <c r="E16" s="2" t="s">
        <v>42</v>
      </c>
      <c r="F16" s="2"/>
      <c r="G16" s="2"/>
      <c r="H16" s="2"/>
      <c r="I16" s="2"/>
      <c r="J16" s="14">
        <f>+J15</f>
        <v>60000000000</v>
      </c>
      <c r="K16" s="14">
        <f t="shared" ref="K16:O16" si="4">+K15</f>
        <v>0</v>
      </c>
      <c r="L16" s="14">
        <f t="shared" si="4"/>
        <v>0</v>
      </c>
      <c r="M16" s="14">
        <f t="shared" si="4"/>
        <v>0</v>
      </c>
      <c r="N16" s="14">
        <f t="shared" si="4"/>
        <v>60000000000</v>
      </c>
      <c r="O16" s="14">
        <f t="shared" si="4"/>
        <v>59923900981</v>
      </c>
      <c r="P16" s="2"/>
      <c r="Q16" s="14">
        <f>+Q15</f>
        <v>57812006363</v>
      </c>
      <c r="R16" s="2"/>
    </row>
    <row r="17" spans="2:20" ht="39" customHeight="1" x14ac:dyDescent="0.25">
      <c r="B17" s="178"/>
      <c r="C17" s="178"/>
      <c r="D17" s="175" t="s">
        <v>47</v>
      </c>
      <c r="E17" s="173" t="s">
        <v>48</v>
      </c>
      <c r="F17" s="175" t="s">
        <v>49</v>
      </c>
      <c r="G17" s="175">
        <v>10831</v>
      </c>
      <c r="H17" s="5"/>
      <c r="I17" s="5" t="s">
        <v>50</v>
      </c>
      <c r="J17" s="169">
        <v>1500000000</v>
      </c>
      <c r="K17" s="169">
        <v>0</v>
      </c>
      <c r="L17" s="169">
        <v>0</v>
      </c>
      <c r="M17" s="169">
        <v>0</v>
      </c>
      <c r="N17" s="169">
        <f>+J17+K17+L17-M17</f>
        <v>1500000000</v>
      </c>
      <c r="O17" s="169">
        <v>1500000000</v>
      </c>
      <c r="P17" s="171">
        <f>+O17/N17</f>
        <v>1</v>
      </c>
      <c r="Q17" s="169">
        <v>150000000</v>
      </c>
      <c r="R17" s="171">
        <f>+Q17/N17</f>
        <v>0.1</v>
      </c>
    </row>
    <row r="18" spans="2:20" ht="32.25" customHeight="1" x14ac:dyDescent="0.25">
      <c r="B18" s="178"/>
      <c r="C18" s="178"/>
      <c r="D18" s="177"/>
      <c r="E18" s="178"/>
      <c r="F18" s="177"/>
      <c r="G18" s="176"/>
      <c r="H18" s="5"/>
      <c r="I18" s="5" t="s">
        <v>51</v>
      </c>
      <c r="J18" s="170"/>
      <c r="K18" s="170"/>
      <c r="L18" s="170"/>
      <c r="M18" s="170"/>
      <c r="N18" s="170"/>
      <c r="O18" s="170"/>
      <c r="P18" s="172"/>
      <c r="Q18" s="170"/>
      <c r="R18" s="172"/>
    </row>
    <row r="19" spans="2:20" ht="37.5" customHeight="1" x14ac:dyDescent="0.25">
      <c r="B19" s="178"/>
      <c r="C19" s="178"/>
      <c r="D19" s="177"/>
      <c r="E19" s="178"/>
      <c r="F19" s="173" t="s">
        <v>52</v>
      </c>
      <c r="G19" s="175">
        <v>6</v>
      </c>
      <c r="H19" s="5"/>
      <c r="I19" s="3" t="s">
        <v>53</v>
      </c>
      <c r="J19" s="169">
        <v>3500000000</v>
      </c>
      <c r="K19" s="169">
        <v>0</v>
      </c>
      <c r="L19" s="169">
        <v>0</v>
      </c>
      <c r="M19" s="169">
        <v>0</v>
      </c>
      <c r="N19" s="169">
        <f t="shared" ref="N19" si="5">+J19+K19+L19-M19</f>
        <v>3500000000</v>
      </c>
      <c r="O19" s="169">
        <v>3500000000</v>
      </c>
      <c r="P19" s="171">
        <f t="shared" ref="P19" si="6">+O19/N19</f>
        <v>1</v>
      </c>
      <c r="Q19" s="169">
        <v>3500000000</v>
      </c>
      <c r="R19" s="171">
        <f t="shared" ref="R19" si="7">+Q19/N19</f>
        <v>1</v>
      </c>
    </row>
    <row r="20" spans="2:20" ht="30" customHeight="1" x14ac:dyDescent="0.25">
      <c r="B20" s="178"/>
      <c r="C20" s="178"/>
      <c r="D20" s="177"/>
      <c r="E20" s="178"/>
      <c r="F20" s="174"/>
      <c r="G20" s="176"/>
      <c r="H20" s="5"/>
      <c r="I20" s="3" t="s">
        <v>54</v>
      </c>
      <c r="J20" s="170"/>
      <c r="K20" s="170"/>
      <c r="L20" s="170"/>
      <c r="M20" s="170"/>
      <c r="N20" s="170"/>
      <c r="O20" s="170"/>
      <c r="P20" s="172"/>
      <c r="Q20" s="170"/>
      <c r="R20" s="172"/>
    </row>
    <row r="21" spans="2:20" ht="38.25" customHeight="1" x14ac:dyDescent="0.25">
      <c r="B21" s="178"/>
      <c r="C21" s="178"/>
      <c r="D21" s="177"/>
      <c r="E21" s="178"/>
      <c r="F21" s="173" t="s">
        <v>55</v>
      </c>
      <c r="G21" s="175">
        <v>718</v>
      </c>
      <c r="H21" s="5"/>
      <c r="I21" s="5" t="s">
        <v>56</v>
      </c>
      <c r="J21" s="169">
        <v>65000000000</v>
      </c>
      <c r="K21" s="169">
        <v>0</v>
      </c>
      <c r="L21" s="169">
        <v>0</v>
      </c>
      <c r="M21" s="169">
        <v>0</v>
      </c>
      <c r="N21" s="169">
        <f>+J21+K21+L21-M21</f>
        <v>65000000000</v>
      </c>
      <c r="O21" s="169">
        <v>65000000000</v>
      </c>
      <c r="P21" s="171">
        <f t="shared" ref="P21" si="8">+O21/N21</f>
        <v>1</v>
      </c>
      <c r="Q21" s="169">
        <v>51222116543</v>
      </c>
      <c r="R21" s="171">
        <f t="shared" ref="R21" si="9">+Q21/N21</f>
        <v>0.78803256219999995</v>
      </c>
    </row>
    <row r="22" spans="2:20" ht="21" customHeight="1" x14ac:dyDescent="0.25">
      <c r="B22" s="174"/>
      <c r="C22" s="174"/>
      <c r="D22" s="176"/>
      <c r="E22" s="174"/>
      <c r="F22" s="174"/>
      <c r="G22" s="176"/>
      <c r="H22" s="5"/>
      <c r="I22" s="5" t="s">
        <v>57</v>
      </c>
      <c r="J22" s="170"/>
      <c r="K22" s="170"/>
      <c r="L22" s="170"/>
      <c r="M22" s="170"/>
      <c r="N22" s="170"/>
      <c r="O22" s="170"/>
      <c r="P22" s="172"/>
      <c r="Q22" s="170"/>
      <c r="R22" s="172"/>
    </row>
    <row r="23" spans="2:20" ht="21" customHeight="1" x14ac:dyDescent="0.25">
      <c r="B23" s="17"/>
      <c r="C23" s="5"/>
      <c r="D23" s="5"/>
      <c r="E23" s="2" t="s">
        <v>42</v>
      </c>
      <c r="F23" s="2"/>
      <c r="G23" s="2"/>
      <c r="H23" s="2"/>
      <c r="I23" s="2"/>
      <c r="J23" s="14">
        <f>SUM(J17:J22)</f>
        <v>70000000000</v>
      </c>
      <c r="K23" s="14">
        <f t="shared" ref="K23:N23" si="10">SUM(K17:K22)</f>
        <v>0</v>
      </c>
      <c r="L23" s="14">
        <f t="shared" si="10"/>
        <v>0</v>
      </c>
      <c r="M23" s="14">
        <f t="shared" si="10"/>
        <v>0</v>
      </c>
      <c r="N23" s="14">
        <f t="shared" si="10"/>
        <v>70000000000</v>
      </c>
      <c r="O23" s="14">
        <f>SUM(O17:O22)</f>
        <v>70000000000</v>
      </c>
      <c r="P23" s="2"/>
      <c r="Q23" s="14">
        <f>SUM(Q17:Q22)</f>
        <v>54872116543</v>
      </c>
      <c r="R23" s="2"/>
    </row>
    <row r="24" spans="2:20" ht="70.5" customHeight="1" x14ac:dyDescent="0.25">
      <c r="B24" s="173" t="s">
        <v>58</v>
      </c>
      <c r="C24" s="173" t="s">
        <v>59</v>
      </c>
      <c r="D24" s="175" t="s">
        <v>60</v>
      </c>
      <c r="E24" s="173" t="s">
        <v>61</v>
      </c>
      <c r="F24" s="173" t="s">
        <v>62</v>
      </c>
      <c r="G24" s="175"/>
      <c r="H24" s="5"/>
      <c r="I24" s="3" t="s">
        <v>63</v>
      </c>
      <c r="J24" s="7">
        <v>30000000</v>
      </c>
      <c r="K24" s="7">
        <v>0</v>
      </c>
      <c r="L24" s="7">
        <v>0</v>
      </c>
      <c r="M24" s="7">
        <v>0</v>
      </c>
      <c r="N24" s="8">
        <f>+J24+K24+L24-M24</f>
        <v>30000000</v>
      </c>
      <c r="O24" s="7">
        <v>30000000</v>
      </c>
      <c r="P24" s="9">
        <f>+O24/N24</f>
        <v>1</v>
      </c>
      <c r="Q24" s="7">
        <v>30000000</v>
      </c>
      <c r="R24" s="9">
        <f>+Q24/N24</f>
        <v>1</v>
      </c>
    </row>
    <row r="25" spans="2:20" ht="70.5" customHeight="1" x14ac:dyDescent="0.25">
      <c r="B25" s="178"/>
      <c r="C25" s="178"/>
      <c r="D25" s="177"/>
      <c r="E25" s="178"/>
      <c r="F25" s="178"/>
      <c r="G25" s="177"/>
      <c r="H25" s="5"/>
      <c r="I25" s="3" t="s">
        <v>64</v>
      </c>
      <c r="J25" s="7">
        <v>1970000000</v>
      </c>
      <c r="K25" s="7">
        <v>0</v>
      </c>
      <c r="L25" s="7">
        <v>0</v>
      </c>
      <c r="M25" s="7">
        <v>0</v>
      </c>
      <c r="N25" s="8">
        <f>+J25+K25+L25-M25</f>
        <v>1970000000</v>
      </c>
      <c r="O25" s="8">
        <v>1970000000</v>
      </c>
      <c r="P25" s="9">
        <f>+O25/N25</f>
        <v>1</v>
      </c>
      <c r="Q25" s="7">
        <v>1448679646</v>
      </c>
      <c r="R25" s="9">
        <f>+Q25/N25</f>
        <v>0.73537037868020305</v>
      </c>
    </row>
    <row r="26" spans="2:20" ht="70.5" customHeight="1" x14ac:dyDescent="0.25">
      <c r="B26" s="174"/>
      <c r="C26" s="174"/>
      <c r="D26" s="176"/>
      <c r="E26" s="174"/>
      <c r="F26" s="174"/>
      <c r="G26" s="176"/>
      <c r="H26" s="5"/>
      <c r="I26" s="3" t="s">
        <v>65</v>
      </c>
      <c r="J26" s="7">
        <v>600000000</v>
      </c>
      <c r="K26" s="7">
        <v>0</v>
      </c>
      <c r="L26" s="7">
        <v>0</v>
      </c>
      <c r="M26" s="7">
        <v>0</v>
      </c>
      <c r="N26" s="8">
        <f t="shared" ref="N26" si="11">+J26+K26+L26-M26</f>
        <v>600000000</v>
      </c>
      <c r="O26" s="8">
        <v>600000000</v>
      </c>
      <c r="P26" s="9">
        <f>+O26/N26</f>
        <v>1</v>
      </c>
      <c r="Q26" s="7">
        <v>600000000</v>
      </c>
      <c r="R26" s="9">
        <f>+Q26/N26</f>
        <v>1</v>
      </c>
    </row>
    <row r="27" spans="2:20" ht="24" customHeight="1" x14ac:dyDescent="0.25">
      <c r="B27" s="17"/>
      <c r="C27" s="5"/>
      <c r="D27" s="5"/>
      <c r="E27" s="2" t="s">
        <v>42</v>
      </c>
      <c r="F27" s="2"/>
      <c r="G27" s="2"/>
      <c r="H27" s="2"/>
      <c r="I27" s="2"/>
      <c r="J27" s="14">
        <f>SUM(J24:J26)</f>
        <v>2600000000</v>
      </c>
      <c r="K27" s="14">
        <f t="shared" ref="K27:O27" si="12">SUM(K24:K26)</f>
        <v>0</v>
      </c>
      <c r="L27" s="14">
        <f t="shared" si="12"/>
        <v>0</v>
      </c>
      <c r="M27" s="14">
        <f t="shared" si="12"/>
        <v>0</v>
      </c>
      <c r="N27" s="14">
        <f t="shared" si="12"/>
        <v>2600000000</v>
      </c>
      <c r="O27" s="14">
        <f t="shared" si="12"/>
        <v>2600000000</v>
      </c>
      <c r="P27" s="2"/>
      <c r="Q27" s="14">
        <f>SUM(Q24:Q26)</f>
        <v>2078679646</v>
      </c>
      <c r="R27" s="2"/>
      <c r="S27" s="18"/>
    </row>
    <row r="28" spans="2:20" ht="70.5" customHeight="1" x14ac:dyDescent="0.25">
      <c r="B28" s="173" t="s">
        <v>66</v>
      </c>
      <c r="C28" s="173" t="s">
        <v>67</v>
      </c>
      <c r="D28" s="175" t="s">
        <v>68</v>
      </c>
      <c r="E28" s="173" t="s">
        <v>69</v>
      </c>
      <c r="F28" s="3" t="s">
        <v>70</v>
      </c>
      <c r="G28" s="5">
        <v>280</v>
      </c>
      <c r="H28" s="5"/>
      <c r="I28" s="3" t="s">
        <v>71</v>
      </c>
      <c r="J28" s="7">
        <v>0</v>
      </c>
      <c r="K28" s="7">
        <v>0</v>
      </c>
      <c r="L28" s="7">
        <v>0</v>
      </c>
      <c r="M28" s="7"/>
      <c r="N28" s="8">
        <f>+J28+K28+L28-M28</f>
        <v>0</v>
      </c>
      <c r="O28" s="19">
        <v>0</v>
      </c>
      <c r="P28" s="20">
        <v>0</v>
      </c>
      <c r="Q28" s="19">
        <v>0</v>
      </c>
      <c r="R28" s="9">
        <v>0</v>
      </c>
      <c r="S28" s="21"/>
      <c r="T28" s="21"/>
    </row>
    <row r="29" spans="2:20" ht="70.5" customHeight="1" x14ac:dyDescent="0.25">
      <c r="B29" s="178"/>
      <c r="C29" s="178"/>
      <c r="D29" s="177"/>
      <c r="E29" s="178"/>
      <c r="F29" s="3" t="s">
        <v>72</v>
      </c>
      <c r="G29" s="5">
        <v>37</v>
      </c>
      <c r="H29" s="5"/>
      <c r="I29" s="3" t="s">
        <v>73</v>
      </c>
      <c r="J29" s="7">
        <v>16745239642</v>
      </c>
      <c r="K29" s="7">
        <v>0</v>
      </c>
      <c r="L29" s="7">
        <v>0</v>
      </c>
      <c r="M29" s="7"/>
      <c r="N29" s="8">
        <f t="shared" ref="N29:N32" si="13">+J29+K29+L29-M29</f>
        <v>16745239642</v>
      </c>
      <c r="O29" s="12">
        <v>15269061829.17</v>
      </c>
      <c r="P29" s="20"/>
      <c r="Q29" s="12">
        <v>14545497407.25</v>
      </c>
      <c r="R29" s="9">
        <f t="shared" ref="R29:R30" si="14">+Q29/N29</f>
        <v>0.86863477132732936</v>
      </c>
      <c r="T29" s="21"/>
    </row>
    <row r="30" spans="2:20" ht="70.5" customHeight="1" x14ac:dyDescent="0.25">
      <c r="B30" s="178"/>
      <c r="C30" s="178"/>
      <c r="D30" s="177"/>
      <c r="E30" s="178"/>
      <c r="F30" s="3" t="s">
        <v>74</v>
      </c>
      <c r="G30" s="5">
        <v>3500</v>
      </c>
      <c r="H30" s="5"/>
      <c r="I30" s="3" t="s">
        <v>75</v>
      </c>
      <c r="J30" s="7">
        <v>1000000000</v>
      </c>
      <c r="K30" s="7">
        <v>0</v>
      </c>
      <c r="L30" s="7"/>
      <c r="M30" s="7"/>
      <c r="N30" s="8">
        <f t="shared" si="13"/>
        <v>1000000000</v>
      </c>
      <c r="O30" s="19">
        <v>766368718</v>
      </c>
      <c r="P30" s="20"/>
      <c r="Q30" s="19">
        <v>0</v>
      </c>
      <c r="R30" s="9">
        <f t="shared" si="14"/>
        <v>0</v>
      </c>
      <c r="S30" s="21"/>
    </row>
    <row r="31" spans="2:20" ht="53.25" customHeight="1" x14ac:dyDescent="0.25">
      <c r="B31" s="178"/>
      <c r="C31" s="178"/>
      <c r="D31" s="177"/>
      <c r="E31" s="178"/>
      <c r="F31" s="173" t="s">
        <v>76</v>
      </c>
      <c r="G31" s="5">
        <v>1</v>
      </c>
      <c r="H31" s="5"/>
      <c r="I31" s="3" t="s">
        <v>77</v>
      </c>
      <c r="J31" s="7">
        <v>4000000000</v>
      </c>
      <c r="K31" s="7">
        <v>0</v>
      </c>
      <c r="L31" s="7">
        <v>0</v>
      </c>
      <c r="M31" s="7">
        <v>2366015633</v>
      </c>
      <c r="N31" s="8">
        <f>+J31+K31+L31-M31</f>
        <v>1633984367</v>
      </c>
      <c r="O31" s="19">
        <v>257976610</v>
      </c>
      <c r="P31" s="20"/>
      <c r="Q31" s="19">
        <v>0</v>
      </c>
      <c r="R31" s="9">
        <v>0</v>
      </c>
    </row>
    <row r="32" spans="2:20" ht="56.25" customHeight="1" x14ac:dyDescent="0.25">
      <c r="B32" s="174"/>
      <c r="C32" s="174"/>
      <c r="D32" s="176"/>
      <c r="E32" s="174"/>
      <c r="F32" s="174"/>
      <c r="G32" s="5">
        <v>2</v>
      </c>
      <c r="H32" s="5"/>
      <c r="I32" s="3" t="s">
        <v>78</v>
      </c>
      <c r="J32" s="7">
        <v>0</v>
      </c>
      <c r="K32" s="7">
        <v>0</v>
      </c>
      <c r="L32" s="7">
        <v>0</v>
      </c>
      <c r="M32" s="7">
        <v>0</v>
      </c>
      <c r="N32" s="8">
        <f t="shared" si="13"/>
        <v>0</v>
      </c>
      <c r="O32" s="19">
        <v>0</v>
      </c>
      <c r="P32" s="20">
        <v>0</v>
      </c>
      <c r="Q32" s="19">
        <v>0</v>
      </c>
      <c r="R32" s="9">
        <v>0</v>
      </c>
      <c r="S32" s="21"/>
    </row>
    <row r="33" spans="2:21" ht="25.5" customHeight="1" x14ac:dyDescent="0.25">
      <c r="B33" s="22"/>
      <c r="C33" s="5"/>
      <c r="D33" s="5"/>
      <c r="E33" s="2" t="s">
        <v>42</v>
      </c>
      <c r="F33" s="2"/>
      <c r="G33" s="2"/>
      <c r="H33" s="2"/>
      <c r="I33" s="2"/>
      <c r="J33" s="14">
        <f>SUM(J28:J32)</f>
        <v>21745239642</v>
      </c>
      <c r="K33" s="14">
        <f t="shared" ref="K33:M33" si="15">SUM(K28:K32)</f>
        <v>0</v>
      </c>
      <c r="L33" s="14">
        <f t="shared" si="15"/>
        <v>0</v>
      </c>
      <c r="M33" s="14">
        <f t="shared" si="15"/>
        <v>2366015633</v>
      </c>
      <c r="N33" s="14">
        <f>SUM(N28:N32)</f>
        <v>19379224009</v>
      </c>
      <c r="O33" s="14">
        <f>SUM(O28:O32)</f>
        <v>16293407157.17</v>
      </c>
      <c r="P33" s="2"/>
      <c r="Q33" s="14">
        <f>SUM(Q28:Q32)</f>
        <v>14545497407.25</v>
      </c>
      <c r="R33" s="2"/>
      <c r="S33" s="23"/>
      <c r="T33" s="21"/>
      <c r="U33" s="21"/>
    </row>
    <row r="34" spans="2:21" ht="89.25" customHeight="1" x14ac:dyDescent="0.25">
      <c r="B34" s="187" t="s">
        <v>79</v>
      </c>
      <c r="C34" s="173" t="s">
        <v>80</v>
      </c>
      <c r="D34" s="175" t="s">
        <v>81</v>
      </c>
      <c r="E34" s="173" t="s">
        <v>82</v>
      </c>
      <c r="F34" s="3" t="s">
        <v>83</v>
      </c>
      <c r="G34" s="5">
        <v>2</v>
      </c>
      <c r="H34" s="5"/>
      <c r="I34" s="3" t="s">
        <v>84</v>
      </c>
      <c r="J34" s="7">
        <v>169200000</v>
      </c>
      <c r="K34" s="7">
        <v>0</v>
      </c>
      <c r="L34" s="7">
        <v>0</v>
      </c>
      <c r="M34" s="7">
        <v>0</v>
      </c>
      <c r="N34" s="8">
        <f>+J34+K34+L34-M34</f>
        <v>169200000</v>
      </c>
      <c r="O34" s="8">
        <v>169200000</v>
      </c>
      <c r="P34" s="20">
        <f>+O34/N34</f>
        <v>1</v>
      </c>
      <c r="Q34" s="8">
        <v>0</v>
      </c>
      <c r="R34" s="9">
        <f>+Q34/N34</f>
        <v>0</v>
      </c>
    </row>
    <row r="35" spans="2:21" ht="90.75" customHeight="1" x14ac:dyDescent="0.25">
      <c r="B35" s="188"/>
      <c r="C35" s="178"/>
      <c r="D35" s="177"/>
      <c r="E35" s="178"/>
      <c r="F35" s="173" t="s">
        <v>85</v>
      </c>
      <c r="G35" s="173" t="s">
        <v>86</v>
      </c>
      <c r="H35" s="5"/>
      <c r="I35" s="3" t="s">
        <v>87</v>
      </c>
      <c r="J35" s="7">
        <v>803512000</v>
      </c>
      <c r="K35" s="7">
        <v>0</v>
      </c>
      <c r="L35" s="7">
        <v>0</v>
      </c>
      <c r="M35" s="7">
        <v>0</v>
      </c>
      <c r="N35" s="8">
        <f t="shared" ref="N35:N47" si="16">+J35+K35+L35-M35</f>
        <v>803512000</v>
      </c>
      <c r="O35" s="8">
        <v>803512000</v>
      </c>
      <c r="P35" s="20">
        <f t="shared" ref="P35:P36" si="17">+O35/N35</f>
        <v>1</v>
      </c>
      <c r="Q35" s="8">
        <v>0</v>
      </c>
      <c r="R35" s="9">
        <f t="shared" ref="R35:R37" si="18">+Q35/N35</f>
        <v>0</v>
      </c>
      <c r="S35" s="21"/>
    </row>
    <row r="36" spans="2:21" ht="70.5" customHeight="1" x14ac:dyDescent="0.25">
      <c r="B36" s="188"/>
      <c r="C36" s="178"/>
      <c r="D36" s="177"/>
      <c r="E36" s="178"/>
      <c r="F36" s="178"/>
      <c r="G36" s="178"/>
      <c r="H36" s="5"/>
      <c r="I36" s="3" t="s">
        <v>88</v>
      </c>
      <c r="J36" s="7">
        <v>143000000</v>
      </c>
      <c r="K36" s="7">
        <v>0</v>
      </c>
      <c r="L36" s="7">
        <v>0</v>
      </c>
      <c r="M36" s="7">
        <v>0</v>
      </c>
      <c r="N36" s="8">
        <f t="shared" si="16"/>
        <v>143000000</v>
      </c>
      <c r="O36" s="8">
        <v>143000000</v>
      </c>
      <c r="P36" s="20">
        <f t="shared" si="17"/>
        <v>1</v>
      </c>
      <c r="Q36" s="8">
        <v>0</v>
      </c>
      <c r="R36" s="9">
        <f t="shared" si="18"/>
        <v>0</v>
      </c>
    </row>
    <row r="37" spans="2:21" ht="70.5" customHeight="1" x14ac:dyDescent="0.25">
      <c r="B37" s="189"/>
      <c r="C37" s="174"/>
      <c r="D37" s="176"/>
      <c r="E37" s="174"/>
      <c r="F37" s="174"/>
      <c r="G37" s="174"/>
      <c r="H37" s="5"/>
      <c r="I37" s="3" t="s">
        <v>89</v>
      </c>
      <c r="J37" s="7">
        <v>2884288000</v>
      </c>
      <c r="K37" s="7">
        <v>0</v>
      </c>
      <c r="L37" s="7">
        <v>2366015633</v>
      </c>
      <c r="M37" s="7">
        <v>0</v>
      </c>
      <c r="N37" s="8">
        <f t="shared" si="16"/>
        <v>5250303633</v>
      </c>
      <c r="O37" s="19">
        <v>5195763916</v>
      </c>
      <c r="P37" s="20"/>
      <c r="Q37" s="8">
        <v>3820224053.73</v>
      </c>
      <c r="R37" s="9">
        <f t="shared" si="18"/>
        <v>0.72761964274190771</v>
      </c>
      <c r="S37" s="21"/>
    </row>
    <row r="38" spans="2:21" ht="22.5" customHeight="1" x14ac:dyDescent="0.25">
      <c r="B38" s="22"/>
      <c r="C38" s="5"/>
      <c r="D38" s="5"/>
      <c r="E38" s="2" t="s">
        <v>42</v>
      </c>
      <c r="F38" s="2"/>
      <c r="G38" s="2"/>
      <c r="H38" s="2"/>
      <c r="I38" s="2"/>
      <c r="J38" s="14">
        <f>SUM(J34:J37)</f>
        <v>4000000000</v>
      </c>
      <c r="K38" s="14">
        <f t="shared" ref="K38:M38" si="19">SUM(K34:K37)</f>
        <v>0</v>
      </c>
      <c r="L38" s="14">
        <f t="shared" si="19"/>
        <v>2366015633</v>
      </c>
      <c r="M38" s="14">
        <f t="shared" si="19"/>
        <v>0</v>
      </c>
      <c r="N38" s="14">
        <f>SUM(N34:N37)</f>
        <v>6366015633</v>
      </c>
      <c r="O38" s="14">
        <f>SUM(O34:O37)</f>
        <v>6311475916</v>
      </c>
      <c r="P38" s="2"/>
      <c r="Q38" s="14">
        <f>SUM(Q34:Q37)</f>
        <v>3820224053.73</v>
      </c>
      <c r="R38" s="2"/>
      <c r="S38" s="15"/>
      <c r="T38" s="21"/>
    </row>
    <row r="39" spans="2:21" s="32" customFormat="1" ht="22.5" customHeight="1" x14ac:dyDescent="0.25">
      <c r="B39" s="24"/>
      <c r="C39" s="25"/>
      <c r="D39" s="25"/>
      <c r="E39" s="181" t="s">
        <v>90</v>
      </c>
      <c r="F39" s="181" t="s">
        <v>83</v>
      </c>
      <c r="G39" s="181">
        <v>40</v>
      </c>
      <c r="H39" s="26"/>
      <c r="I39" s="27" t="s">
        <v>91</v>
      </c>
      <c r="J39" s="28">
        <v>675922300</v>
      </c>
      <c r="K39" s="29"/>
      <c r="L39" s="29"/>
      <c r="M39" s="29"/>
      <c r="N39" s="8">
        <f t="shared" si="16"/>
        <v>675922300</v>
      </c>
      <c r="O39" s="28">
        <v>675922300</v>
      </c>
      <c r="P39" s="9">
        <v>0</v>
      </c>
      <c r="Q39" s="28">
        <v>675922300</v>
      </c>
      <c r="R39" s="9">
        <v>0</v>
      </c>
      <c r="S39" s="30"/>
      <c r="T39" s="31"/>
    </row>
    <row r="40" spans="2:21" s="32" customFormat="1" ht="22.5" customHeight="1" x14ac:dyDescent="0.25">
      <c r="B40" s="24"/>
      <c r="C40" s="25"/>
      <c r="D40" s="25"/>
      <c r="E40" s="182"/>
      <c r="F40" s="182"/>
      <c r="G40" s="182"/>
      <c r="H40" s="26"/>
      <c r="I40" s="27" t="s">
        <v>92</v>
      </c>
      <c r="J40" s="28">
        <v>2889637750</v>
      </c>
      <c r="K40" s="29"/>
      <c r="L40" s="29"/>
      <c r="M40" s="29"/>
      <c r="N40" s="8">
        <f t="shared" si="16"/>
        <v>2889637750</v>
      </c>
      <c r="O40" s="28">
        <v>2889637750</v>
      </c>
      <c r="P40" s="9">
        <v>0</v>
      </c>
      <c r="Q40" s="28">
        <v>2424267046</v>
      </c>
      <c r="R40" s="9">
        <v>0</v>
      </c>
      <c r="S40" s="30"/>
      <c r="T40" s="31"/>
    </row>
    <row r="41" spans="2:21" s="32" customFormat="1" ht="22.5" customHeight="1" x14ac:dyDescent="0.25">
      <c r="B41" s="24"/>
      <c r="C41" s="25"/>
      <c r="D41" s="25"/>
      <c r="E41" s="182"/>
      <c r="F41" s="183"/>
      <c r="G41" s="183"/>
      <c r="H41" s="26"/>
      <c r="I41" s="27" t="s">
        <v>93</v>
      </c>
      <c r="J41" s="28">
        <v>1201900200</v>
      </c>
      <c r="K41" s="29"/>
      <c r="L41" s="29"/>
      <c r="M41" s="29"/>
      <c r="N41" s="8">
        <f t="shared" si="16"/>
        <v>1201900200</v>
      </c>
      <c r="O41" s="28">
        <v>1201900200</v>
      </c>
      <c r="P41" s="9">
        <v>0</v>
      </c>
      <c r="Q41" s="28">
        <v>1201900</v>
      </c>
      <c r="R41" s="9">
        <v>0</v>
      </c>
      <c r="S41" s="30"/>
      <c r="T41" s="31"/>
    </row>
    <row r="42" spans="2:21" s="32" customFormat="1" ht="22.5" customHeight="1" x14ac:dyDescent="0.25">
      <c r="B42" s="24"/>
      <c r="C42" s="25"/>
      <c r="D42" s="25"/>
      <c r="E42" s="182"/>
      <c r="F42" s="181" t="s">
        <v>94</v>
      </c>
      <c r="G42" s="184" t="s">
        <v>95</v>
      </c>
      <c r="H42" s="26"/>
      <c r="I42" s="27" t="s">
        <v>96</v>
      </c>
      <c r="J42" s="28">
        <v>1010000000</v>
      </c>
      <c r="K42" s="29"/>
      <c r="L42" s="29"/>
      <c r="M42" s="29"/>
      <c r="N42" s="8">
        <f t="shared" si="16"/>
        <v>1010000000</v>
      </c>
      <c r="O42" s="28">
        <v>1010000000</v>
      </c>
      <c r="P42" s="9">
        <v>0</v>
      </c>
      <c r="Q42" s="28">
        <v>1010000000</v>
      </c>
      <c r="R42" s="9">
        <v>0</v>
      </c>
      <c r="S42" s="30"/>
      <c r="T42" s="31"/>
    </row>
    <row r="43" spans="2:21" s="32" customFormat="1" ht="22.5" customHeight="1" x14ac:dyDescent="0.25">
      <c r="B43" s="24"/>
      <c r="C43" s="25"/>
      <c r="D43" s="25"/>
      <c r="E43" s="182"/>
      <c r="F43" s="182"/>
      <c r="G43" s="185"/>
      <c r="H43" s="26"/>
      <c r="I43" s="27" t="s">
        <v>97</v>
      </c>
      <c r="J43" s="28">
        <v>422093600</v>
      </c>
      <c r="K43" s="29"/>
      <c r="L43" s="29"/>
      <c r="M43" s="29"/>
      <c r="N43" s="8">
        <f t="shared" si="16"/>
        <v>422093600</v>
      </c>
      <c r="O43" s="28">
        <v>422093600</v>
      </c>
      <c r="P43" s="9">
        <v>0</v>
      </c>
      <c r="Q43" s="28">
        <v>422093600</v>
      </c>
      <c r="R43" s="9">
        <v>0</v>
      </c>
      <c r="S43" s="30"/>
      <c r="T43" s="31"/>
    </row>
    <row r="44" spans="2:21" s="32" customFormat="1" ht="22.5" customHeight="1" x14ac:dyDescent="0.25">
      <c r="B44" s="24"/>
      <c r="C44" s="25"/>
      <c r="D44" s="25"/>
      <c r="E44" s="182"/>
      <c r="F44" s="183"/>
      <c r="G44" s="186"/>
      <c r="H44" s="26"/>
      <c r="I44" s="27" t="s">
        <v>98</v>
      </c>
      <c r="J44" s="28">
        <v>324220000</v>
      </c>
      <c r="K44" s="29"/>
      <c r="L44" s="29"/>
      <c r="M44" s="29"/>
      <c r="N44" s="8">
        <f t="shared" si="16"/>
        <v>324220000</v>
      </c>
      <c r="O44" s="28">
        <v>324220000</v>
      </c>
      <c r="P44" s="9">
        <v>0</v>
      </c>
      <c r="Q44" s="28">
        <v>324220000</v>
      </c>
      <c r="R44" s="9">
        <v>0</v>
      </c>
      <c r="S44" s="30"/>
      <c r="T44" s="31"/>
    </row>
    <row r="45" spans="2:21" s="32" customFormat="1" ht="22.5" customHeight="1" x14ac:dyDescent="0.25">
      <c r="B45" s="24"/>
      <c r="C45" s="25"/>
      <c r="D45" s="25"/>
      <c r="E45" s="182"/>
      <c r="F45" s="27" t="s">
        <v>99</v>
      </c>
      <c r="G45" s="27">
        <v>57</v>
      </c>
      <c r="H45" s="26"/>
      <c r="I45" s="27" t="s">
        <v>100</v>
      </c>
      <c r="J45" s="28">
        <v>733603000</v>
      </c>
      <c r="K45" s="29"/>
      <c r="L45" s="29"/>
      <c r="M45" s="29"/>
      <c r="N45" s="8">
        <f t="shared" si="16"/>
        <v>733603000</v>
      </c>
      <c r="O45" s="28">
        <v>733603000</v>
      </c>
      <c r="P45" s="9">
        <v>0</v>
      </c>
      <c r="Q45" s="28">
        <v>71503000</v>
      </c>
      <c r="R45" s="9">
        <v>0</v>
      </c>
      <c r="S45" s="30"/>
      <c r="T45" s="31"/>
    </row>
    <row r="46" spans="2:21" s="32" customFormat="1" ht="22.5" customHeight="1" x14ac:dyDescent="0.25">
      <c r="B46" s="24"/>
      <c r="C46" s="25"/>
      <c r="D46" s="25"/>
      <c r="E46" s="182"/>
      <c r="F46" s="181" t="s">
        <v>101</v>
      </c>
      <c r="G46" s="181">
        <v>2269</v>
      </c>
      <c r="H46" s="26"/>
      <c r="I46" s="27" t="s">
        <v>102</v>
      </c>
      <c r="J46" s="28">
        <v>1650000000</v>
      </c>
      <c r="K46" s="29"/>
      <c r="L46" s="29"/>
      <c r="M46" s="29"/>
      <c r="N46" s="8">
        <f t="shared" si="16"/>
        <v>1650000000</v>
      </c>
      <c r="O46" s="28">
        <v>1650000000</v>
      </c>
      <c r="P46" s="9">
        <v>0</v>
      </c>
      <c r="Q46" s="28">
        <v>1650000000</v>
      </c>
      <c r="R46" s="9">
        <v>0</v>
      </c>
      <c r="S46" s="30"/>
      <c r="T46" s="31"/>
    </row>
    <row r="47" spans="2:21" s="32" customFormat="1" ht="22.5" customHeight="1" x14ac:dyDescent="0.25">
      <c r="B47" s="24"/>
      <c r="C47" s="25"/>
      <c r="D47" s="25"/>
      <c r="E47" s="183"/>
      <c r="F47" s="183"/>
      <c r="G47" s="183"/>
      <c r="H47" s="26"/>
      <c r="I47" s="27" t="s">
        <v>103</v>
      </c>
      <c r="J47" s="28">
        <v>1092623150</v>
      </c>
      <c r="K47" s="29"/>
      <c r="L47" s="29"/>
      <c r="M47" s="29"/>
      <c r="N47" s="8">
        <f t="shared" si="16"/>
        <v>1092623150</v>
      </c>
      <c r="O47" s="28">
        <v>1092623150</v>
      </c>
      <c r="P47" s="9">
        <v>0</v>
      </c>
      <c r="Q47" s="28">
        <v>1092623150</v>
      </c>
      <c r="R47" s="9">
        <v>0</v>
      </c>
      <c r="S47" s="30"/>
      <c r="T47" s="31"/>
    </row>
    <row r="48" spans="2:21" ht="22.5" customHeight="1" x14ac:dyDescent="0.25">
      <c r="B48" s="33"/>
      <c r="C48" s="34"/>
      <c r="D48" s="34"/>
      <c r="E48" s="2" t="s">
        <v>42</v>
      </c>
      <c r="F48" s="2"/>
      <c r="G48" s="2"/>
      <c r="H48" s="2"/>
      <c r="I48" s="2"/>
      <c r="J48" s="14">
        <f>SUM(J39:J47)</f>
        <v>10000000000</v>
      </c>
      <c r="K48" s="14">
        <f>SUM(K46:K47)</f>
        <v>0</v>
      </c>
      <c r="L48" s="14">
        <f>SUM(L46:L47)</f>
        <v>0</v>
      </c>
      <c r="M48" s="14">
        <f>SUM(M46:M47)</f>
        <v>0</v>
      </c>
      <c r="N48" s="14">
        <f>SUM(N39:N47)</f>
        <v>10000000000</v>
      </c>
      <c r="O48" s="14">
        <f>SUM(O39:O47)</f>
        <v>10000000000</v>
      </c>
      <c r="P48" s="2"/>
      <c r="Q48" s="14">
        <f>SUM(Q39:Q47)</f>
        <v>7671830996</v>
      </c>
      <c r="R48" s="2"/>
      <c r="S48" s="15"/>
      <c r="T48" s="21"/>
    </row>
    <row r="49" spans="2:19" ht="70.5" customHeight="1" x14ac:dyDescent="0.25">
      <c r="B49" s="187" t="s">
        <v>104</v>
      </c>
      <c r="C49" s="173" t="s">
        <v>105</v>
      </c>
      <c r="D49" s="175" t="s">
        <v>106</v>
      </c>
      <c r="E49" s="173" t="s">
        <v>107</v>
      </c>
      <c r="F49" s="3" t="s">
        <v>108</v>
      </c>
      <c r="G49" s="5">
        <v>1685</v>
      </c>
      <c r="H49" s="5"/>
      <c r="I49" s="3" t="s">
        <v>109</v>
      </c>
      <c r="J49" s="7">
        <v>500000000</v>
      </c>
      <c r="K49" s="7">
        <v>0</v>
      </c>
      <c r="L49" s="7">
        <v>0</v>
      </c>
      <c r="M49" s="7">
        <v>0</v>
      </c>
      <c r="N49" s="8">
        <f>+J49+K49+L49-M49</f>
        <v>500000000</v>
      </c>
      <c r="O49" s="28">
        <v>500000000</v>
      </c>
      <c r="P49" s="9">
        <f>+O49/N49</f>
        <v>1</v>
      </c>
      <c r="Q49" s="28">
        <v>500000000</v>
      </c>
      <c r="R49" s="9">
        <f>+Q49/N49</f>
        <v>1</v>
      </c>
    </row>
    <row r="50" spans="2:19" ht="70.5" customHeight="1" x14ac:dyDescent="0.25">
      <c r="B50" s="188"/>
      <c r="C50" s="178"/>
      <c r="D50" s="177"/>
      <c r="E50" s="178"/>
      <c r="F50" s="11" t="s">
        <v>110</v>
      </c>
      <c r="G50" s="5">
        <v>50</v>
      </c>
      <c r="H50" s="5"/>
      <c r="I50" s="3" t="s">
        <v>111</v>
      </c>
      <c r="J50" s="7">
        <v>500000000</v>
      </c>
      <c r="K50" s="7">
        <v>0</v>
      </c>
      <c r="L50" s="7">
        <v>0</v>
      </c>
      <c r="M50" s="7">
        <v>0</v>
      </c>
      <c r="N50" s="8">
        <f t="shared" ref="N50:N53" si="20">+J50+K50+L50-M50</f>
        <v>500000000</v>
      </c>
      <c r="O50" s="28">
        <v>500000000</v>
      </c>
      <c r="P50" s="9">
        <f t="shared" ref="P50:P52" si="21">+O50/N50</f>
        <v>1</v>
      </c>
      <c r="Q50" s="28">
        <v>500000000</v>
      </c>
      <c r="R50" s="9">
        <f t="shared" ref="R50:R52" si="22">+Q50/N50</f>
        <v>1</v>
      </c>
    </row>
    <row r="51" spans="2:19" ht="70.5" customHeight="1" x14ac:dyDescent="0.25">
      <c r="B51" s="188"/>
      <c r="C51" s="178"/>
      <c r="D51" s="177"/>
      <c r="E51" s="178"/>
      <c r="F51" s="11" t="s">
        <v>112</v>
      </c>
      <c r="G51" s="5">
        <v>105</v>
      </c>
      <c r="H51" s="5"/>
      <c r="I51" s="3" t="s">
        <v>113</v>
      </c>
      <c r="J51" s="7">
        <v>3500000000</v>
      </c>
      <c r="K51" s="7">
        <v>0</v>
      </c>
      <c r="L51" s="7">
        <v>0</v>
      </c>
      <c r="M51" s="7">
        <v>0</v>
      </c>
      <c r="N51" s="8">
        <f t="shared" si="20"/>
        <v>3500000000</v>
      </c>
      <c r="O51" s="28">
        <v>3500000000</v>
      </c>
      <c r="P51" s="9">
        <f t="shared" si="21"/>
        <v>1</v>
      </c>
      <c r="Q51" s="28">
        <v>3000000000</v>
      </c>
      <c r="R51" s="9">
        <f t="shared" si="22"/>
        <v>0.8571428571428571</v>
      </c>
    </row>
    <row r="52" spans="2:19" ht="70.5" customHeight="1" x14ac:dyDescent="0.25">
      <c r="B52" s="188"/>
      <c r="C52" s="178"/>
      <c r="D52" s="177"/>
      <c r="E52" s="178"/>
      <c r="F52" s="11" t="s">
        <v>114</v>
      </c>
      <c r="G52" s="5">
        <v>260</v>
      </c>
      <c r="H52" s="5"/>
      <c r="I52" s="3" t="s">
        <v>115</v>
      </c>
      <c r="J52" s="7">
        <v>3500000000</v>
      </c>
      <c r="K52" s="7">
        <v>0</v>
      </c>
      <c r="L52" s="7">
        <v>0</v>
      </c>
      <c r="M52" s="7">
        <v>0</v>
      </c>
      <c r="N52" s="8">
        <f t="shared" si="20"/>
        <v>3500000000</v>
      </c>
      <c r="O52" s="28">
        <v>3500000000</v>
      </c>
      <c r="P52" s="9">
        <f t="shared" si="21"/>
        <v>1</v>
      </c>
      <c r="Q52" s="28">
        <v>1697504000</v>
      </c>
      <c r="R52" s="9">
        <f t="shared" si="22"/>
        <v>0.48500114285714285</v>
      </c>
    </row>
    <row r="53" spans="2:19" ht="70.5" customHeight="1" x14ac:dyDescent="0.25">
      <c r="B53" s="188"/>
      <c r="C53" s="178"/>
      <c r="D53" s="177"/>
      <c r="E53" s="178"/>
      <c r="F53" s="11" t="s">
        <v>116</v>
      </c>
      <c r="G53" s="5" t="s">
        <v>40</v>
      </c>
      <c r="H53" s="5"/>
      <c r="I53" s="3"/>
      <c r="J53" s="7"/>
      <c r="K53" s="7">
        <v>0</v>
      </c>
      <c r="L53" s="7">
        <v>0</v>
      </c>
      <c r="M53" s="7">
        <v>0</v>
      </c>
      <c r="N53" s="8">
        <f t="shared" si="20"/>
        <v>0</v>
      </c>
      <c r="O53" s="28">
        <v>0</v>
      </c>
      <c r="P53" s="9">
        <v>0</v>
      </c>
      <c r="Q53" s="28">
        <v>0</v>
      </c>
      <c r="R53" s="9">
        <v>0</v>
      </c>
    </row>
    <row r="54" spans="2:19" ht="26.25" customHeight="1" x14ac:dyDescent="0.25">
      <c r="B54" s="22"/>
      <c r="C54" s="5"/>
      <c r="D54" s="5"/>
      <c r="E54" s="2" t="s">
        <v>42</v>
      </c>
      <c r="F54" s="2"/>
      <c r="G54" s="2"/>
      <c r="H54" s="2"/>
      <c r="I54" s="2"/>
      <c r="J54" s="14">
        <f t="shared" ref="J54:O54" si="23">SUM(J49:J53)</f>
        <v>8000000000</v>
      </c>
      <c r="K54" s="14">
        <f t="shared" si="23"/>
        <v>0</v>
      </c>
      <c r="L54" s="14">
        <f t="shared" si="23"/>
        <v>0</v>
      </c>
      <c r="M54" s="14">
        <f t="shared" si="23"/>
        <v>0</v>
      </c>
      <c r="N54" s="14">
        <f t="shared" si="23"/>
        <v>8000000000</v>
      </c>
      <c r="O54" s="14">
        <f t="shared" si="23"/>
        <v>8000000000</v>
      </c>
      <c r="P54" s="2"/>
      <c r="Q54" s="14">
        <f>SUM(Q49:Q53)</f>
        <v>5697504000</v>
      </c>
      <c r="R54" s="2"/>
      <c r="S54" s="21"/>
    </row>
    <row r="55" spans="2:19" ht="29.25" customHeight="1" x14ac:dyDescent="0.25">
      <c r="B55" s="187" t="s">
        <v>117</v>
      </c>
      <c r="C55" s="175" t="s">
        <v>118</v>
      </c>
      <c r="D55" s="175" t="s">
        <v>119</v>
      </c>
      <c r="E55" s="173" t="s">
        <v>120</v>
      </c>
      <c r="F55" s="3" t="s">
        <v>121</v>
      </c>
      <c r="G55" s="5">
        <v>11</v>
      </c>
      <c r="H55" s="5"/>
      <c r="I55" s="3" t="s">
        <v>122</v>
      </c>
      <c r="J55" s="7">
        <v>60000000</v>
      </c>
      <c r="K55" s="7">
        <v>0</v>
      </c>
      <c r="L55" s="7">
        <v>0</v>
      </c>
      <c r="M55" s="7">
        <v>0</v>
      </c>
      <c r="N55" s="8">
        <f>+J55+K55+L55-M55</f>
        <v>60000000</v>
      </c>
      <c r="O55" s="7">
        <v>60000000</v>
      </c>
      <c r="P55" s="9">
        <f>+O55/N55</f>
        <v>1</v>
      </c>
      <c r="Q55" s="7">
        <v>0</v>
      </c>
      <c r="R55" s="9">
        <f>+Q55/N55</f>
        <v>0</v>
      </c>
    </row>
    <row r="56" spans="2:19" ht="29.25" customHeight="1" x14ac:dyDescent="0.25">
      <c r="B56" s="188"/>
      <c r="C56" s="177"/>
      <c r="D56" s="177"/>
      <c r="E56" s="178"/>
      <c r="F56" s="3" t="s">
        <v>123</v>
      </c>
      <c r="G56" s="5">
        <v>533000</v>
      </c>
      <c r="H56" s="5"/>
      <c r="I56" s="3" t="s">
        <v>124</v>
      </c>
      <c r="J56" s="7">
        <v>5186303713</v>
      </c>
      <c r="K56" s="7"/>
      <c r="L56" s="7"/>
      <c r="M56" s="7"/>
      <c r="N56" s="8">
        <f t="shared" ref="N56:N64" si="24">+J56+K56+L56-M56</f>
        <v>5186303713</v>
      </c>
      <c r="O56" s="7">
        <v>5186303713</v>
      </c>
      <c r="P56" s="9">
        <f t="shared" ref="P56:P64" si="25">+O56/N56</f>
        <v>1</v>
      </c>
      <c r="Q56" s="7">
        <v>4504269318</v>
      </c>
      <c r="R56" s="9">
        <f t="shared" ref="R56:R64" si="26">+Q56/N56</f>
        <v>0.86849316338909899</v>
      </c>
    </row>
    <row r="57" spans="2:19" ht="29.25" customHeight="1" x14ac:dyDescent="0.25">
      <c r="B57" s="188"/>
      <c r="C57" s="177"/>
      <c r="D57" s="177"/>
      <c r="E57" s="178"/>
      <c r="F57" s="3" t="s">
        <v>125</v>
      </c>
      <c r="G57" s="5">
        <v>7</v>
      </c>
      <c r="H57" s="5"/>
      <c r="I57" s="3" t="s">
        <v>122</v>
      </c>
      <c r="J57" s="7">
        <v>60000000</v>
      </c>
      <c r="K57" s="7"/>
      <c r="L57" s="7"/>
      <c r="M57" s="7"/>
      <c r="N57" s="8">
        <f t="shared" si="24"/>
        <v>60000000</v>
      </c>
      <c r="O57" s="7">
        <v>60000000</v>
      </c>
      <c r="P57" s="9">
        <f t="shared" si="25"/>
        <v>1</v>
      </c>
      <c r="Q57" s="7">
        <v>0</v>
      </c>
      <c r="R57" s="9">
        <f t="shared" si="26"/>
        <v>0</v>
      </c>
    </row>
    <row r="58" spans="2:19" ht="29.25" customHeight="1" x14ac:dyDescent="0.25">
      <c r="B58" s="188"/>
      <c r="C58" s="177"/>
      <c r="D58" s="177"/>
      <c r="E58" s="178"/>
      <c r="F58" s="3" t="s">
        <v>126</v>
      </c>
      <c r="G58" s="5">
        <v>312931</v>
      </c>
      <c r="H58" s="5"/>
      <c r="I58" s="3" t="s">
        <v>124</v>
      </c>
      <c r="J58" s="7">
        <v>919297654</v>
      </c>
      <c r="K58" s="7"/>
      <c r="L58" s="7"/>
      <c r="M58" s="7"/>
      <c r="N58" s="8">
        <f t="shared" si="24"/>
        <v>919297654</v>
      </c>
      <c r="O58" s="7">
        <v>919297654</v>
      </c>
      <c r="P58" s="9">
        <f t="shared" si="25"/>
        <v>1</v>
      </c>
      <c r="Q58" s="7">
        <v>0</v>
      </c>
      <c r="R58" s="9">
        <f t="shared" si="26"/>
        <v>0</v>
      </c>
    </row>
    <row r="59" spans="2:19" ht="29.25" customHeight="1" x14ac:dyDescent="0.25">
      <c r="B59" s="188"/>
      <c r="C59" s="177"/>
      <c r="D59" s="177"/>
      <c r="E59" s="178"/>
      <c r="F59" s="3" t="s">
        <v>127</v>
      </c>
      <c r="G59" s="5">
        <v>3</v>
      </c>
      <c r="H59" s="5"/>
      <c r="I59" s="3" t="s">
        <v>128</v>
      </c>
      <c r="J59" s="7">
        <v>800000000</v>
      </c>
      <c r="K59" s="7"/>
      <c r="L59" s="7"/>
      <c r="M59" s="7"/>
      <c r="N59" s="8">
        <f t="shared" si="24"/>
        <v>800000000</v>
      </c>
      <c r="O59" s="7">
        <v>800000000</v>
      </c>
      <c r="P59" s="9">
        <f t="shared" si="25"/>
        <v>1</v>
      </c>
      <c r="Q59" s="7">
        <v>800000000</v>
      </c>
      <c r="R59" s="9">
        <f t="shared" si="26"/>
        <v>1</v>
      </c>
    </row>
    <row r="60" spans="2:19" ht="29.25" customHeight="1" x14ac:dyDescent="0.25">
      <c r="B60" s="188"/>
      <c r="C60" s="177"/>
      <c r="D60" s="177"/>
      <c r="E60" s="178"/>
      <c r="F60" s="3" t="s">
        <v>129</v>
      </c>
      <c r="G60" s="5">
        <v>2</v>
      </c>
      <c r="H60" s="5"/>
      <c r="I60" s="3" t="s">
        <v>130</v>
      </c>
      <c r="J60" s="7">
        <v>800000000</v>
      </c>
      <c r="K60" s="7"/>
      <c r="L60" s="7"/>
      <c r="M60" s="7"/>
      <c r="N60" s="8">
        <f t="shared" si="24"/>
        <v>800000000</v>
      </c>
      <c r="O60" s="7">
        <v>800000000</v>
      </c>
      <c r="P60" s="9">
        <f t="shared" si="25"/>
        <v>1</v>
      </c>
      <c r="Q60" s="7">
        <v>0</v>
      </c>
      <c r="R60" s="9">
        <f t="shared" si="26"/>
        <v>0</v>
      </c>
    </row>
    <row r="61" spans="2:19" ht="29.25" customHeight="1" x14ac:dyDescent="0.25">
      <c r="B61" s="188"/>
      <c r="C61" s="177"/>
      <c r="D61" s="177"/>
      <c r="E61" s="178"/>
      <c r="F61" s="3" t="s">
        <v>110</v>
      </c>
      <c r="G61" s="5">
        <v>47</v>
      </c>
      <c r="H61" s="5"/>
      <c r="I61" s="3" t="s">
        <v>122</v>
      </c>
      <c r="J61" s="7">
        <v>136000000</v>
      </c>
      <c r="K61" s="7"/>
      <c r="L61" s="7"/>
      <c r="M61" s="7"/>
      <c r="N61" s="8">
        <f t="shared" si="24"/>
        <v>136000000</v>
      </c>
      <c r="O61" s="7">
        <v>136000000</v>
      </c>
      <c r="P61" s="9">
        <f t="shared" si="25"/>
        <v>1</v>
      </c>
      <c r="Q61" s="7">
        <v>0</v>
      </c>
      <c r="R61" s="9">
        <f t="shared" si="26"/>
        <v>0</v>
      </c>
    </row>
    <row r="62" spans="2:19" ht="29.25" customHeight="1" x14ac:dyDescent="0.25">
      <c r="B62" s="188"/>
      <c r="C62" s="177"/>
      <c r="D62" s="177"/>
      <c r="E62" s="178"/>
      <c r="F62" s="3" t="s">
        <v>131</v>
      </c>
      <c r="G62" s="5">
        <v>7</v>
      </c>
      <c r="H62" s="5"/>
      <c r="I62" s="3" t="s">
        <v>124</v>
      </c>
      <c r="J62" s="7">
        <v>44534129315</v>
      </c>
      <c r="K62" s="7"/>
      <c r="L62" s="7"/>
      <c r="M62" s="7"/>
      <c r="N62" s="8">
        <f t="shared" si="24"/>
        <v>44534129315</v>
      </c>
      <c r="O62" s="7">
        <v>44534129315</v>
      </c>
      <c r="P62" s="9">
        <f t="shared" si="25"/>
        <v>1</v>
      </c>
      <c r="Q62" s="7">
        <v>37244388040.309998</v>
      </c>
      <c r="R62" s="9">
        <f t="shared" si="26"/>
        <v>0.83631113065828666</v>
      </c>
    </row>
    <row r="63" spans="2:19" ht="29.25" customHeight="1" x14ac:dyDescent="0.25">
      <c r="B63" s="188"/>
      <c r="C63" s="177"/>
      <c r="D63" s="177"/>
      <c r="E63" s="178"/>
      <c r="F63" s="3" t="s">
        <v>112</v>
      </c>
      <c r="G63" s="5">
        <v>3</v>
      </c>
      <c r="H63" s="5"/>
      <c r="I63" s="3" t="s">
        <v>132</v>
      </c>
      <c r="J63" s="7">
        <v>900000000</v>
      </c>
      <c r="K63" s="7"/>
      <c r="L63" s="7"/>
      <c r="M63" s="7"/>
      <c r="N63" s="8">
        <f t="shared" si="24"/>
        <v>900000000</v>
      </c>
      <c r="O63" s="7">
        <v>900000000</v>
      </c>
      <c r="P63" s="9">
        <f t="shared" si="25"/>
        <v>1</v>
      </c>
      <c r="Q63" s="7">
        <v>0</v>
      </c>
      <c r="R63" s="9">
        <f t="shared" si="26"/>
        <v>0</v>
      </c>
    </row>
    <row r="64" spans="2:19" ht="29.25" customHeight="1" x14ac:dyDescent="0.25">
      <c r="B64" s="188"/>
      <c r="C64" s="177"/>
      <c r="D64" s="177"/>
      <c r="E64" s="178"/>
      <c r="F64" s="3" t="s">
        <v>133</v>
      </c>
      <c r="G64" s="5">
        <v>3</v>
      </c>
      <c r="H64" s="5"/>
      <c r="I64" s="3" t="s">
        <v>134</v>
      </c>
      <c r="J64" s="7">
        <v>3604269318</v>
      </c>
      <c r="K64" s="7"/>
      <c r="L64" s="7"/>
      <c r="M64" s="7"/>
      <c r="N64" s="8">
        <f t="shared" si="24"/>
        <v>3604269318</v>
      </c>
      <c r="O64" s="7">
        <v>3604269318</v>
      </c>
      <c r="P64" s="9">
        <f t="shared" si="25"/>
        <v>1</v>
      </c>
      <c r="Q64" s="7">
        <v>0</v>
      </c>
      <c r="R64" s="9">
        <f t="shared" si="26"/>
        <v>0</v>
      </c>
    </row>
    <row r="65" spans="2:20" ht="26.25" customHeight="1" x14ac:dyDescent="0.25">
      <c r="B65" s="22"/>
      <c r="C65" s="5"/>
      <c r="D65" s="5"/>
      <c r="E65" s="2" t="s">
        <v>42</v>
      </c>
      <c r="F65" s="2"/>
      <c r="G65" s="2"/>
      <c r="H65" s="2"/>
      <c r="I65" s="2"/>
      <c r="J65" s="14">
        <f t="shared" ref="J65:O65" si="27">SUM(J55:J64)</f>
        <v>57000000000</v>
      </c>
      <c r="K65" s="14">
        <f t="shared" si="27"/>
        <v>0</v>
      </c>
      <c r="L65" s="14">
        <f t="shared" si="27"/>
        <v>0</v>
      </c>
      <c r="M65" s="14">
        <f t="shared" si="27"/>
        <v>0</v>
      </c>
      <c r="N65" s="14">
        <f t="shared" si="27"/>
        <v>57000000000</v>
      </c>
      <c r="O65" s="14">
        <f t="shared" si="27"/>
        <v>57000000000</v>
      </c>
      <c r="P65" s="2"/>
      <c r="Q65" s="14">
        <f>SUM(Q55:Q64)</f>
        <v>42548657358.309998</v>
      </c>
      <c r="R65" s="2"/>
    </row>
    <row r="66" spans="2:20" ht="70.5" customHeight="1" x14ac:dyDescent="0.25">
      <c r="B66" s="187" t="s">
        <v>135</v>
      </c>
      <c r="C66" s="173" t="s">
        <v>136</v>
      </c>
      <c r="D66" s="175" t="s">
        <v>137</v>
      </c>
      <c r="E66" s="173" t="s">
        <v>138</v>
      </c>
      <c r="F66" s="3" t="s">
        <v>139</v>
      </c>
      <c r="G66" s="5">
        <v>2127</v>
      </c>
      <c r="H66" s="5"/>
      <c r="I66" s="11" t="s">
        <v>140</v>
      </c>
      <c r="J66" s="7">
        <v>20740000000</v>
      </c>
      <c r="K66" s="7">
        <v>0</v>
      </c>
      <c r="L66" s="7">
        <v>0</v>
      </c>
      <c r="M66" s="7">
        <v>0</v>
      </c>
      <c r="N66" s="8">
        <f t="shared" ref="N66:N69" si="28">+J66+K66+L66-M66</f>
        <v>20740000000</v>
      </c>
      <c r="O66" s="7">
        <v>20740000000</v>
      </c>
      <c r="P66" s="9">
        <f>+O66/N66</f>
        <v>1</v>
      </c>
      <c r="Q66" s="19">
        <v>17371882406.18</v>
      </c>
      <c r="R66" s="9">
        <f>+Q66/N66</f>
        <v>0.8376028161128255</v>
      </c>
    </row>
    <row r="67" spans="2:20" ht="70.5" customHeight="1" x14ac:dyDescent="0.25">
      <c r="B67" s="188"/>
      <c r="C67" s="178"/>
      <c r="D67" s="177"/>
      <c r="E67" s="178"/>
      <c r="F67" s="3" t="s">
        <v>139</v>
      </c>
      <c r="G67" s="5">
        <v>17000</v>
      </c>
      <c r="H67" s="5"/>
      <c r="I67" s="11" t="s">
        <v>141</v>
      </c>
      <c r="J67" s="7">
        <v>5150000000</v>
      </c>
      <c r="K67" s="7">
        <v>0</v>
      </c>
      <c r="L67" s="7">
        <v>0</v>
      </c>
      <c r="M67" s="7">
        <v>0</v>
      </c>
      <c r="N67" s="8">
        <f t="shared" si="28"/>
        <v>5150000000</v>
      </c>
      <c r="O67" s="7">
        <v>5150000000</v>
      </c>
      <c r="P67" s="9">
        <f t="shared" ref="P67:P69" si="29">+O67/N67</f>
        <v>1</v>
      </c>
      <c r="Q67" s="19">
        <v>5150000000</v>
      </c>
      <c r="R67" s="9">
        <f t="shared" ref="R67:R69" si="30">+Q67/N67</f>
        <v>1</v>
      </c>
    </row>
    <row r="68" spans="2:20" ht="70.5" customHeight="1" x14ac:dyDescent="0.25">
      <c r="B68" s="188"/>
      <c r="C68" s="178"/>
      <c r="D68" s="177"/>
      <c r="E68" s="178"/>
      <c r="F68" s="3" t="s">
        <v>142</v>
      </c>
      <c r="G68" s="5"/>
      <c r="H68" s="5"/>
      <c r="I68" s="11" t="s">
        <v>143</v>
      </c>
      <c r="J68" s="7">
        <v>1000000000</v>
      </c>
      <c r="K68" s="7"/>
      <c r="L68" s="7"/>
      <c r="M68" s="7"/>
      <c r="N68" s="8">
        <f t="shared" si="28"/>
        <v>1000000000</v>
      </c>
      <c r="O68" s="7">
        <v>1000000000</v>
      </c>
      <c r="P68" s="9">
        <f t="shared" si="29"/>
        <v>1</v>
      </c>
      <c r="Q68" s="19">
        <v>1000000000</v>
      </c>
      <c r="R68" s="9">
        <f>+Q68/N68</f>
        <v>1</v>
      </c>
    </row>
    <row r="69" spans="2:20" ht="70.5" customHeight="1" x14ac:dyDescent="0.25">
      <c r="B69" s="188"/>
      <c r="C69" s="178"/>
      <c r="D69" s="177"/>
      <c r="E69" s="178"/>
      <c r="F69" s="3" t="s">
        <v>139</v>
      </c>
      <c r="G69" s="5"/>
      <c r="H69" s="5"/>
      <c r="I69" s="11" t="s">
        <v>144</v>
      </c>
      <c r="J69" s="7">
        <v>3110000000</v>
      </c>
      <c r="K69" s="7">
        <v>0</v>
      </c>
      <c r="L69" s="7">
        <v>0</v>
      </c>
      <c r="M69" s="7">
        <v>0</v>
      </c>
      <c r="N69" s="8">
        <f t="shared" si="28"/>
        <v>3110000000</v>
      </c>
      <c r="O69" s="7">
        <v>3110000000</v>
      </c>
      <c r="P69" s="9">
        <f t="shared" si="29"/>
        <v>1</v>
      </c>
      <c r="Q69" s="19">
        <v>3110000000</v>
      </c>
      <c r="R69" s="9">
        <f t="shared" si="30"/>
        <v>1</v>
      </c>
    </row>
    <row r="70" spans="2:20" ht="26.25" customHeight="1" x14ac:dyDescent="0.25">
      <c r="B70" s="188"/>
      <c r="C70" s="178"/>
      <c r="D70" s="5"/>
      <c r="E70" s="2" t="s">
        <v>42</v>
      </c>
      <c r="F70" s="2"/>
      <c r="G70" s="2"/>
      <c r="H70" s="2"/>
      <c r="I70" s="2"/>
      <c r="J70" s="14">
        <f t="shared" ref="J70:O70" si="31">SUM(J66:J69)</f>
        <v>30000000000</v>
      </c>
      <c r="K70" s="14">
        <f t="shared" si="31"/>
        <v>0</v>
      </c>
      <c r="L70" s="14">
        <f t="shared" si="31"/>
        <v>0</v>
      </c>
      <c r="M70" s="14">
        <f t="shared" si="31"/>
        <v>0</v>
      </c>
      <c r="N70" s="14">
        <f t="shared" si="31"/>
        <v>30000000000</v>
      </c>
      <c r="O70" s="14">
        <f t="shared" si="31"/>
        <v>30000000000</v>
      </c>
      <c r="P70" s="2"/>
      <c r="Q70" s="14">
        <f>SUM(Q66:Q69)</f>
        <v>26631882406.18</v>
      </c>
      <c r="R70" s="2"/>
      <c r="S70" s="21"/>
      <c r="T70" s="21"/>
    </row>
    <row r="71" spans="2:20" ht="70.5" customHeight="1" x14ac:dyDescent="0.25">
      <c r="B71" s="188"/>
      <c r="C71" s="178"/>
      <c r="D71" s="175" t="s">
        <v>145</v>
      </c>
      <c r="E71" s="173" t="s">
        <v>146</v>
      </c>
      <c r="F71" s="3" t="s">
        <v>147</v>
      </c>
      <c r="G71" s="5">
        <v>1</v>
      </c>
      <c r="H71" s="5"/>
      <c r="I71" s="11" t="s">
        <v>148</v>
      </c>
      <c r="J71" s="7">
        <v>950000000</v>
      </c>
      <c r="K71" s="7">
        <v>0</v>
      </c>
      <c r="L71" s="7">
        <v>0</v>
      </c>
      <c r="M71" s="7">
        <v>0</v>
      </c>
      <c r="N71" s="8">
        <f>+J71+K71+L71-M71</f>
        <v>950000000</v>
      </c>
      <c r="O71" s="8">
        <v>950000000</v>
      </c>
      <c r="P71" s="9">
        <f>+O71/N71</f>
        <v>1</v>
      </c>
      <c r="Q71" s="8">
        <v>950000000</v>
      </c>
      <c r="R71" s="9">
        <f>+Q71/N71</f>
        <v>1</v>
      </c>
    </row>
    <row r="72" spans="2:20" ht="70.5" customHeight="1" x14ac:dyDescent="0.25">
      <c r="B72" s="188"/>
      <c r="C72" s="178"/>
      <c r="D72" s="177"/>
      <c r="E72" s="178"/>
      <c r="F72" s="3" t="s">
        <v>147</v>
      </c>
      <c r="G72" s="5">
        <v>1</v>
      </c>
      <c r="H72" s="5"/>
      <c r="I72" s="11" t="s">
        <v>149</v>
      </c>
      <c r="J72" s="7">
        <v>450000000</v>
      </c>
      <c r="K72" s="7">
        <v>0</v>
      </c>
      <c r="L72" s="7">
        <v>0</v>
      </c>
      <c r="M72" s="7">
        <v>0</v>
      </c>
      <c r="N72" s="8">
        <f t="shared" ref="N72:N79" si="32">+J72+K72+L72-M72</f>
        <v>450000000</v>
      </c>
      <c r="O72" s="8">
        <v>450000000</v>
      </c>
      <c r="P72" s="9">
        <f t="shared" ref="P72:P78" si="33">+O72/N72</f>
        <v>1</v>
      </c>
      <c r="Q72" s="8">
        <v>450000000</v>
      </c>
      <c r="R72" s="9">
        <f t="shared" ref="R72:R78" si="34">+Q72/N72</f>
        <v>1</v>
      </c>
    </row>
    <row r="73" spans="2:20" ht="70.5" customHeight="1" x14ac:dyDescent="0.25">
      <c r="B73" s="188"/>
      <c r="C73" s="178"/>
      <c r="D73" s="177"/>
      <c r="E73" s="178"/>
      <c r="F73" s="3" t="s">
        <v>147</v>
      </c>
      <c r="G73" s="5">
        <v>1</v>
      </c>
      <c r="H73" s="5"/>
      <c r="I73" s="11" t="s">
        <v>150</v>
      </c>
      <c r="J73" s="7">
        <v>350000000</v>
      </c>
      <c r="K73" s="7">
        <v>0</v>
      </c>
      <c r="L73" s="7">
        <v>0</v>
      </c>
      <c r="M73" s="7">
        <v>0</v>
      </c>
      <c r="N73" s="8">
        <f t="shared" si="32"/>
        <v>350000000</v>
      </c>
      <c r="O73" s="8">
        <v>350000000</v>
      </c>
      <c r="P73" s="9">
        <f t="shared" si="33"/>
        <v>1</v>
      </c>
      <c r="Q73" s="8">
        <v>350000000</v>
      </c>
      <c r="R73" s="9">
        <f t="shared" si="34"/>
        <v>1</v>
      </c>
    </row>
    <row r="74" spans="2:20" ht="70.5" customHeight="1" x14ac:dyDescent="0.25">
      <c r="B74" s="188"/>
      <c r="C74" s="178"/>
      <c r="D74" s="177"/>
      <c r="E74" s="178"/>
      <c r="F74" s="3" t="s">
        <v>147</v>
      </c>
      <c r="G74" s="5">
        <v>1</v>
      </c>
      <c r="H74" s="5"/>
      <c r="I74" s="11" t="s">
        <v>151</v>
      </c>
      <c r="J74" s="7">
        <v>250000000</v>
      </c>
      <c r="K74" s="7">
        <v>0</v>
      </c>
      <c r="L74" s="7">
        <v>0</v>
      </c>
      <c r="M74" s="7">
        <v>0</v>
      </c>
      <c r="N74" s="8">
        <f t="shared" si="32"/>
        <v>250000000</v>
      </c>
      <c r="O74" s="8">
        <v>250000000</v>
      </c>
      <c r="P74" s="9">
        <f t="shared" si="33"/>
        <v>1</v>
      </c>
      <c r="Q74" s="8">
        <v>250000000</v>
      </c>
      <c r="R74" s="9">
        <f t="shared" si="34"/>
        <v>1</v>
      </c>
    </row>
    <row r="75" spans="2:20" ht="70.5" customHeight="1" x14ac:dyDescent="0.25">
      <c r="B75" s="188"/>
      <c r="C75" s="178"/>
      <c r="D75" s="177"/>
      <c r="E75" s="178"/>
      <c r="F75" s="3" t="s">
        <v>147</v>
      </c>
      <c r="G75" s="5">
        <v>1</v>
      </c>
      <c r="H75" s="5"/>
      <c r="I75" s="11" t="s">
        <v>152</v>
      </c>
      <c r="J75" s="7">
        <v>250000000</v>
      </c>
      <c r="K75" s="7">
        <v>0</v>
      </c>
      <c r="L75" s="7">
        <v>0</v>
      </c>
      <c r="M75" s="7">
        <v>0</v>
      </c>
      <c r="N75" s="8">
        <f t="shared" si="32"/>
        <v>250000000</v>
      </c>
      <c r="O75" s="8">
        <v>250000000</v>
      </c>
      <c r="P75" s="9">
        <f t="shared" si="33"/>
        <v>1</v>
      </c>
      <c r="Q75" s="8">
        <v>250000000</v>
      </c>
      <c r="R75" s="9">
        <f t="shared" si="34"/>
        <v>1</v>
      </c>
    </row>
    <row r="76" spans="2:20" ht="70.5" customHeight="1" x14ac:dyDescent="0.25">
      <c r="B76" s="188"/>
      <c r="C76" s="178"/>
      <c r="D76" s="177"/>
      <c r="E76" s="178"/>
      <c r="F76" s="3" t="s">
        <v>147</v>
      </c>
      <c r="G76" s="5">
        <v>1</v>
      </c>
      <c r="H76" s="5"/>
      <c r="I76" s="11" t="s">
        <v>153</v>
      </c>
      <c r="J76" s="7">
        <v>4800000000</v>
      </c>
      <c r="K76" s="7">
        <v>0</v>
      </c>
      <c r="L76" s="7">
        <v>0</v>
      </c>
      <c r="M76" s="7">
        <v>0</v>
      </c>
      <c r="N76" s="8">
        <f t="shared" si="32"/>
        <v>4800000000</v>
      </c>
      <c r="O76" s="8">
        <v>4800000000</v>
      </c>
      <c r="P76" s="9">
        <f t="shared" si="33"/>
        <v>1</v>
      </c>
      <c r="Q76" s="8">
        <v>2800000000</v>
      </c>
      <c r="R76" s="9">
        <f t="shared" si="34"/>
        <v>0.58333333333333337</v>
      </c>
    </row>
    <row r="77" spans="2:20" ht="70.5" customHeight="1" x14ac:dyDescent="0.25">
      <c r="B77" s="188"/>
      <c r="C77" s="178"/>
      <c r="D77" s="177"/>
      <c r="E77" s="178"/>
      <c r="F77" s="3" t="s">
        <v>147</v>
      </c>
      <c r="G77" s="5">
        <v>1</v>
      </c>
      <c r="H77" s="5"/>
      <c r="I77" s="11" t="s">
        <v>154</v>
      </c>
      <c r="J77" s="7">
        <v>1500000000</v>
      </c>
      <c r="K77" s="7">
        <v>0</v>
      </c>
      <c r="L77" s="7">
        <v>0</v>
      </c>
      <c r="M77" s="7">
        <v>0</v>
      </c>
      <c r="N77" s="8">
        <f t="shared" si="32"/>
        <v>1500000000</v>
      </c>
      <c r="O77" s="8">
        <v>1500000000</v>
      </c>
      <c r="P77" s="9">
        <f t="shared" si="33"/>
        <v>1</v>
      </c>
      <c r="Q77" s="8">
        <v>1500000000</v>
      </c>
      <c r="R77" s="9">
        <f t="shared" si="34"/>
        <v>1</v>
      </c>
    </row>
    <row r="78" spans="2:20" ht="70.5" customHeight="1" x14ac:dyDescent="0.25">
      <c r="B78" s="188"/>
      <c r="C78" s="178"/>
      <c r="D78" s="177"/>
      <c r="E78" s="178"/>
      <c r="F78" s="3" t="s">
        <v>147</v>
      </c>
      <c r="G78" s="5">
        <v>1</v>
      </c>
      <c r="H78" s="5"/>
      <c r="I78" s="11" t="s">
        <v>155</v>
      </c>
      <c r="J78" s="7">
        <v>450000000</v>
      </c>
      <c r="K78" s="7">
        <v>0</v>
      </c>
      <c r="L78" s="7">
        <v>0</v>
      </c>
      <c r="M78" s="7">
        <v>0</v>
      </c>
      <c r="N78" s="8">
        <f t="shared" si="32"/>
        <v>450000000</v>
      </c>
      <c r="O78" s="8">
        <v>450000000</v>
      </c>
      <c r="P78" s="9">
        <f t="shared" si="33"/>
        <v>1</v>
      </c>
      <c r="Q78" s="8">
        <v>450000000</v>
      </c>
      <c r="R78" s="9">
        <f t="shared" si="34"/>
        <v>1</v>
      </c>
    </row>
    <row r="79" spans="2:20" ht="70.5" customHeight="1" x14ac:dyDescent="0.25">
      <c r="B79" s="189"/>
      <c r="C79" s="174"/>
      <c r="D79" s="176"/>
      <c r="E79" s="174"/>
      <c r="F79" s="3" t="s">
        <v>147</v>
      </c>
      <c r="G79" s="5">
        <v>1</v>
      </c>
      <c r="H79" s="5"/>
      <c r="I79" s="11" t="s">
        <v>156</v>
      </c>
      <c r="J79" s="7">
        <v>1000000000</v>
      </c>
      <c r="K79" s="7">
        <v>0</v>
      </c>
      <c r="L79" s="7">
        <v>0</v>
      </c>
      <c r="M79" s="7"/>
      <c r="N79" s="8">
        <f t="shared" si="32"/>
        <v>1000000000</v>
      </c>
      <c r="O79" s="8">
        <v>1000000000</v>
      </c>
      <c r="P79" s="9">
        <v>0</v>
      </c>
      <c r="Q79" s="8">
        <v>1000000000</v>
      </c>
      <c r="R79" s="9">
        <v>0</v>
      </c>
    </row>
    <row r="80" spans="2:20" ht="24.75" customHeight="1" x14ac:dyDescent="0.25">
      <c r="B80" s="22"/>
      <c r="C80" s="5"/>
      <c r="D80" s="5"/>
      <c r="E80" s="2" t="s">
        <v>42</v>
      </c>
      <c r="F80" s="2"/>
      <c r="G80" s="2"/>
      <c r="H80" s="2"/>
      <c r="I80" s="2"/>
      <c r="J80" s="14">
        <f>SUM(J71:J79)</f>
        <v>10000000000</v>
      </c>
      <c r="K80" s="14">
        <f>SUM(K71:K79)</f>
        <v>0</v>
      </c>
      <c r="L80" s="14">
        <f t="shared" ref="L80:M80" si="35">SUM(L71:L79)</f>
        <v>0</v>
      </c>
      <c r="M80" s="14">
        <f t="shared" si="35"/>
        <v>0</v>
      </c>
      <c r="N80" s="14">
        <f>SUM(N71:N79)</f>
        <v>10000000000</v>
      </c>
      <c r="O80" s="14">
        <f>SUM(O71:O79)</f>
        <v>10000000000</v>
      </c>
      <c r="P80" s="2"/>
      <c r="Q80" s="14">
        <f>SUM(Q71:Q79)</f>
        <v>8000000000</v>
      </c>
      <c r="R80" s="2"/>
    </row>
    <row r="81" spans="2:18" ht="24" customHeight="1" x14ac:dyDescent="0.25">
      <c r="B81" s="22"/>
      <c r="C81" s="5"/>
      <c r="D81" s="5"/>
      <c r="E81" s="2" t="s">
        <v>157</v>
      </c>
      <c r="F81" s="2"/>
      <c r="G81" s="2"/>
      <c r="H81" s="2"/>
      <c r="I81" s="2" t="s">
        <v>158</v>
      </c>
      <c r="J81" s="14">
        <f>+J14+J16+J23+J27+J33+J38+J54+J65+J70+J80+J48</f>
        <v>371736754565</v>
      </c>
      <c r="K81" s="14">
        <f>+K14+K16+K23+K27+K33+K38+K54+K65+K70+K80</f>
        <v>14728407962</v>
      </c>
      <c r="L81" s="14">
        <f>+L14+L16+L23+L27+L33+L38+L54+L65+L70+L80</f>
        <v>2366015633</v>
      </c>
      <c r="M81" s="14">
        <f>+M14+M16+M23+M27+M33+M38+M54+M65+M70+M80</f>
        <v>2366015633</v>
      </c>
      <c r="N81" s="14">
        <f>+N14+N16+N23+N27+N33+N38+N54+N65+N70+N80+N48</f>
        <v>386465162527</v>
      </c>
      <c r="O81" s="14">
        <f>+O14+O16+O23+O27+O33+O38+O54+O65+O70+O80+O48</f>
        <v>383248706939.17004</v>
      </c>
      <c r="P81" s="2"/>
      <c r="Q81" s="14">
        <f>+Q14+Q16+Q23+Q27+Q33+Q38+Q48+Q54+Q65+Q70+Q80</f>
        <v>336030321658.47003</v>
      </c>
      <c r="R81" s="2"/>
    </row>
    <row r="82" spans="2:18" ht="15" customHeight="1" x14ac:dyDescent="0.3">
      <c r="B82" s="190" t="s">
        <v>159</v>
      </c>
      <c r="C82" s="190"/>
      <c r="D82" s="190"/>
      <c r="E82" s="190"/>
      <c r="F82" s="190"/>
      <c r="G82" s="190"/>
      <c r="H82" s="190"/>
      <c r="I82" s="190"/>
      <c r="J82" s="190"/>
      <c r="K82" s="190"/>
      <c r="L82" s="190"/>
      <c r="M82" s="190"/>
    </row>
    <row r="83" spans="2:18" x14ac:dyDescent="0.25">
      <c r="N83" s="21"/>
      <c r="O83" s="35"/>
      <c r="Q83" s="35"/>
    </row>
    <row r="84" spans="2:18" x14ac:dyDescent="0.25">
      <c r="J84" s="21"/>
      <c r="N84" s="15"/>
      <c r="O84" s="21"/>
      <c r="Q84" s="21"/>
    </row>
    <row r="85" spans="2:18" x14ac:dyDescent="0.25">
      <c r="J85" s="21"/>
      <c r="O85" s="21"/>
      <c r="Q85" s="21"/>
    </row>
    <row r="86" spans="2:18" x14ac:dyDescent="0.25">
      <c r="N86" s="16"/>
      <c r="O86" s="21"/>
      <c r="Q86" s="21"/>
    </row>
    <row r="87" spans="2:18" x14ac:dyDescent="0.25">
      <c r="J87" s="21"/>
    </row>
    <row r="88" spans="2:18" x14ac:dyDescent="0.25">
      <c r="O88" s="21"/>
    </row>
  </sheetData>
  <mergeCells count="102">
    <mergeCell ref="B82:M82"/>
    <mergeCell ref="B66:B79"/>
    <mergeCell ref="C66:C79"/>
    <mergeCell ref="D66:D69"/>
    <mergeCell ref="E66:E69"/>
    <mergeCell ref="D71:D79"/>
    <mergeCell ref="E71:E79"/>
    <mergeCell ref="B49:B53"/>
    <mergeCell ref="C49:C53"/>
    <mergeCell ref="D49:D53"/>
    <mergeCell ref="E49:E53"/>
    <mergeCell ref="B55:B64"/>
    <mergeCell ref="C55:C64"/>
    <mergeCell ref="D55:D64"/>
    <mergeCell ref="E55:E64"/>
    <mergeCell ref="B28:B32"/>
    <mergeCell ref="C28:C32"/>
    <mergeCell ref="D28:D32"/>
    <mergeCell ref="E28:E32"/>
    <mergeCell ref="F31:F32"/>
    <mergeCell ref="N21:N22"/>
    <mergeCell ref="O21:O22"/>
    <mergeCell ref="P21:P22"/>
    <mergeCell ref="E39:E47"/>
    <mergeCell ref="F39:F41"/>
    <mergeCell ref="G39:G41"/>
    <mergeCell ref="F42:F44"/>
    <mergeCell ref="G42:G44"/>
    <mergeCell ref="F46:F47"/>
    <mergeCell ref="G46:G47"/>
    <mergeCell ref="B34:B37"/>
    <mergeCell ref="C34:C37"/>
    <mergeCell ref="D34:D37"/>
    <mergeCell ref="E34:E37"/>
    <mergeCell ref="F35:F37"/>
    <mergeCell ref="G35:G37"/>
    <mergeCell ref="E17:E22"/>
    <mergeCell ref="P17:P18"/>
    <mergeCell ref="Q21:Q22"/>
    <mergeCell ref="R21:R22"/>
    <mergeCell ref="B24:B26"/>
    <mergeCell ref="C24:C26"/>
    <mergeCell ref="D24:D26"/>
    <mergeCell ref="E24:E26"/>
    <mergeCell ref="F24:F26"/>
    <mergeCell ref="O19:O20"/>
    <mergeCell ref="P19:P20"/>
    <mergeCell ref="Q19:Q20"/>
    <mergeCell ref="R19:R20"/>
    <mergeCell ref="F21:F22"/>
    <mergeCell ref="G21:G22"/>
    <mergeCell ref="J21:J22"/>
    <mergeCell ref="K21:K22"/>
    <mergeCell ref="L21:L22"/>
    <mergeCell ref="M21:M22"/>
    <mergeCell ref="G24:G26"/>
    <mergeCell ref="B9:B22"/>
    <mergeCell ref="C9:C22"/>
    <mergeCell ref="D9:D13"/>
    <mergeCell ref="E9:E13"/>
    <mergeCell ref="G11:G12"/>
    <mergeCell ref="D17:D22"/>
    <mergeCell ref="Q17:Q18"/>
    <mergeCell ref="R17:R18"/>
    <mergeCell ref="F19:F20"/>
    <mergeCell ref="G19:G20"/>
    <mergeCell ref="J19:J20"/>
    <mergeCell ref="K19:K20"/>
    <mergeCell ref="L19:L20"/>
    <mergeCell ref="M19:M20"/>
    <mergeCell ref="N19:N20"/>
    <mergeCell ref="J17:J18"/>
    <mergeCell ref="K17:K18"/>
    <mergeCell ref="L17:L18"/>
    <mergeCell ref="M17:M18"/>
    <mergeCell ref="N17:N18"/>
    <mergeCell ref="O17:O18"/>
    <mergeCell ref="F17:F18"/>
    <mergeCell ref="G17:G18"/>
    <mergeCell ref="F6:F8"/>
    <mergeCell ref="G6:G8"/>
    <mergeCell ref="B1:E3"/>
    <mergeCell ref="F1:P3"/>
    <mergeCell ref="Q1:R1"/>
    <mergeCell ref="Q2:R2"/>
    <mergeCell ref="Q3:R3"/>
    <mergeCell ref="I4:R4"/>
    <mergeCell ref="R7:R8"/>
    <mergeCell ref="H6:H8"/>
    <mergeCell ref="I6:I8"/>
    <mergeCell ref="J6:N6"/>
    <mergeCell ref="O6:R6"/>
    <mergeCell ref="J7:K7"/>
    <mergeCell ref="L7:M7"/>
    <mergeCell ref="N7:N8"/>
    <mergeCell ref="O7:O8"/>
    <mergeCell ref="P7:P8"/>
    <mergeCell ref="Q7:Q8"/>
    <mergeCell ref="B6:B8"/>
    <mergeCell ref="C6:C8"/>
    <mergeCell ref="D6:D8"/>
    <mergeCell ref="E6:E8"/>
  </mergeCells>
  <printOptions horizontalCentered="1"/>
  <pageMargins left="0.39370078740157483" right="0.39370078740157483" top="0.39370078740157483" bottom="0.39370078740157483" header="0.31496062992125984" footer="0.31496062992125984"/>
  <pageSetup paperSize="5"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51FC-0C75-447B-9870-99F2730F75AD}">
  <sheetPr>
    <tabColor theme="9" tint="0.39997558519241921"/>
  </sheetPr>
  <dimension ref="B1:V88"/>
  <sheetViews>
    <sheetView tabSelected="1" zoomScale="62" zoomScaleNormal="62" workbookViewId="0">
      <pane ySplit="8" topLeftCell="A79" activePane="bottomLeft" state="frozen"/>
      <selection pane="bottomLeft" activeCell="F1" sqref="F1:S3"/>
    </sheetView>
  </sheetViews>
  <sheetFormatPr baseColWidth="10" defaultColWidth="11.5703125" defaultRowHeight="15.75" x14ac:dyDescent="0.25"/>
  <cols>
    <col min="1" max="1" width="2" style="1" customWidth="1"/>
    <col min="2" max="2" width="18.28515625" style="1" hidden="1" customWidth="1"/>
    <col min="3" max="4" width="20" style="1" hidden="1" customWidth="1"/>
    <col min="5" max="5" width="34.7109375" style="1" customWidth="1"/>
    <col min="6" max="7" width="24.140625" style="1" customWidth="1"/>
    <col min="8" max="8" width="19.7109375" style="1" customWidth="1"/>
    <col min="9" max="9" width="34" style="114" customWidth="1"/>
    <col min="10" max="10" width="36.42578125" style="1" customWidth="1"/>
    <col min="11" max="11" width="27.140625" style="1" bestFit="1" customWidth="1"/>
    <col min="12" max="12" width="29.85546875" style="1" bestFit="1" customWidth="1"/>
    <col min="13" max="14" width="23.28515625" style="1" customWidth="1"/>
    <col min="15" max="15" width="29.5703125" style="1" customWidth="1"/>
    <col min="16" max="16" width="28.7109375" style="1" customWidth="1"/>
    <col min="17" max="17" width="11.5703125" style="1"/>
    <col min="18" max="18" width="26.5703125" style="1" bestFit="1" customWidth="1"/>
    <col min="19" max="19" width="13.5703125" style="1" customWidth="1"/>
    <col min="20" max="20" width="79.7109375" style="1" customWidth="1"/>
    <col min="21" max="21" width="25.28515625" style="1" customWidth="1"/>
    <col min="22" max="22" width="16.7109375" style="1" customWidth="1"/>
    <col min="23" max="16384" width="11.5703125" style="1"/>
  </cols>
  <sheetData>
    <row r="1" spans="2:21" ht="25.5" customHeight="1" x14ac:dyDescent="0.25">
      <c r="B1" s="153"/>
      <c r="C1" s="154"/>
      <c r="D1" s="154"/>
      <c r="E1" s="154"/>
      <c r="F1" s="191" t="s">
        <v>340</v>
      </c>
      <c r="G1" s="157"/>
      <c r="H1" s="157"/>
      <c r="I1" s="157"/>
      <c r="J1" s="157"/>
      <c r="K1" s="157"/>
      <c r="L1" s="157"/>
      <c r="M1" s="157"/>
      <c r="N1" s="157"/>
      <c r="O1" s="157"/>
      <c r="P1" s="157"/>
      <c r="Q1" s="157"/>
      <c r="R1" s="157"/>
      <c r="S1" s="158"/>
    </row>
    <row r="2" spans="2:21" ht="25.5" customHeight="1" x14ac:dyDescent="0.25">
      <c r="B2" s="153"/>
      <c r="C2" s="154"/>
      <c r="D2" s="154"/>
      <c r="E2" s="154"/>
      <c r="F2" s="192"/>
      <c r="G2" s="192"/>
      <c r="H2" s="192"/>
      <c r="I2" s="192"/>
      <c r="J2" s="192"/>
      <c r="K2" s="192"/>
      <c r="L2" s="192"/>
      <c r="M2" s="192"/>
      <c r="N2" s="192"/>
      <c r="O2" s="192"/>
      <c r="P2" s="192"/>
      <c r="Q2" s="192"/>
      <c r="R2" s="192"/>
      <c r="S2" s="160"/>
    </row>
    <row r="3" spans="2:21" ht="25.5" customHeight="1" x14ac:dyDescent="0.25">
      <c r="B3" s="155"/>
      <c r="C3" s="156"/>
      <c r="D3" s="156"/>
      <c r="E3" s="156"/>
      <c r="F3" s="161"/>
      <c r="G3" s="161"/>
      <c r="H3" s="161"/>
      <c r="I3" s="161"/>
      <c r="J3" s="161"/>
      <c r="K3" s="161"/>
      <c r="L3" s="161"/>
      <c r="M3" s="161"/>
      <c r="N3" s="161"/>
      <c r="O3" s="161"/>
      <c r="P3" s="161"/>
      <c r="Q3" s="161"/>
      <c r="R3" s="161"/>
      <c r="S3" s="162"/>
    </row>
    <row r="4" spans="2:21" ht="31.9" customHeight="1" x14ac:dyDescent="0.25">
      <c r="J4" s="166" t="s">
        <v>4</v>
      </c>
      <c r="K4" s="166"/>
      <c r="L4" s="166"/>
      <c r="M4" s="166"/>
      <c r="N4" s="166"/>
      <c r="O4" s="166"/>
      <c r="P4" s="166"/>
      <c r="Q4" s="166"/>
      <c r="R4" s="166"/>
      <c r="S4" s="166"/>
    </row>
    <row r="6" spans="2:21" ht="42.75" customHeight="1" x14ac:dyDescent="0.25">
      <c r="B6" s="152" t="s">
        <v>5</v>
      </c>
      <c r="C6" s="152" t="s">
        <v>6</v>
      </c>
      <c r="D6" s="152" t="s">
        <v>7</v>
      </c>
      <c r="E6" s="152" t="s">
        <v>8</v>
      </c>
      <c r="F6" s="152" t="s">
        <v>9</v>
      </c>
      <c r="G6" s="152" t="s">
        <v>10</v>
      </c>
      <c r="H6" s="167" t="s">
        <v>11</v>
      </c>
      <c r="I6" s="200" t="s">
        <v>311</v>
      </c>
      <c r="J6" s="152" t="s">
        <v>12</v>
      </c>
      <c r="K6" s="168" t="s">
        <v>13</v>
      </c>
      <c r="L6" s="168"/>
      <c r="M6" s="168"/>
      <c r="N6" s="168"/>
      <c r="O6" s="168"/>
      <c r="P6" s="167" t="s">
        <v>14</v>
      </c>
      <c r="Q6" s="167"/>
      <c r="R6" s="167"/>
      <c r="S6" s="167"/>
    </row>
    <row r="7" spans="2:21" ht="42.75" customHeight="1" x14ac:dyDescent="0.25">
      <c r="B7" s="152"/>
      <c r="C7" s="152"/>
      <c r="D7" s="152"/>
      <c r="E7" s="152"/>
      <c r="F7" s="152"/>
      <c r="G7" s="152"/>
      <c r="H7" s="167"/>
      <c r="I7" s="201"/>
      <c r="J7" s="152"/>
      <c r="K7" s="152" t="s">
        <v>15</v>
      </c>
      <c r="L7" s="152"/>
      <c r="M7" s="152" t="s">
        <v>16</v>
      </c>
      <c r="N7" s="152"/>
      <c r="O7" s="152" t="s">
        <v>17</v>
      </c>
      <c r="P7" s="167" t="s">
        <v>18</v>
      </c>
      <c r="Q7" s="167" t="s">
        <v>19</v>
      </c>
      <c r="R7" s="167" t="s">
        <v>20</v>
      </c>
      <c r="S7" s="167" t="s">
        <v>21</v>
      </c>
      <c r="T7" s="163" t="s">
        <v>310</v>
      </c>
    </row>
    <row r="8" spans="2:21" ht="31.5" x14ac:dyDescent="0.25">
      <c r="B8" s="152"/>
      <c r="C8" s="152"/>
      <c r="D8" s="152"/>
      <c r="E8" s="152"/>
      <c r="F8" s="152"/>
      <c r="G8" s="152"/>
      <c r="H8" s="167"/>
      <c r="I8" s="202"/>
      <c r="J8" s="152"/>
      <c r="K8" s="2" t="s">
        <v>22</v>
      </c>
      <c r="L8" s="2" t="s">
        <v>23</v>
      </c>
      <c r="M8" s="2" t="s">
        <v>24</v>
      </c>
      <c r="N8" s="2" t="s">
        <v>25</v>
      </c>
      <c r="O8" s="152"/>
      <c r="P8" s="167"/>
      <c r="Q8" s="167"/>
      <c r="R8" s="167"/>
      <c r="S8" s="167"/>
      <c r="T8" s="163"/>
    </row>
    <row r="9" spans="2:21" ht="106.5" customHeight="1" x14ac:dyDescent="0.25">
      <c r="B9" s="173" t="s">
        <v>26</v>
      </c>
      <c r="C9" s="173" t="s">
        <v>27</v>
      </c>
      <c r="D9" s="175" t="s">
        <v>28</v>
      </c>
      <c r="E9" s="173" t="s">
        <v>29</v>
      </c>
      <c r="F9" s="3" t="s">
        <v>30</v>
      </c>
      <c r="G9" s="4">
        <v>1000</v>
      </c>
      <c r="H9" s="119">
        <v>1542</v>
      </c>
      <c r="I9" s="3" t="s">
        <v>312</v>
      </c>
      <c r="J9" s="6" t="s">
        <v>31</v>
      </c>
      <c r="K9" s="7">
        <v>60494303530</v>
      </c>
      <c r="L9" s="7"/>
      <c r="M9" s="7">
        <v>0</v>
      </c>
      <c r="N9" s="7">
        <v>0</v>
      </c>
      <c r="O9" s="8">
        <f>+K9+L9+M9-N9</f>
        <v>60494303530</v>
      </c>
      <c r="P9" s="7">
        <f>+O9</f>
        <v>60494303530</v>
      </c>
      <c r="Q9" s="9">
        <f>+P9/O9</f>
        <v>1</v>
      </c>
      <c r="R9" s="7">
        <v>60494303530</v>
      </c>
      <c r="S9" s="9">
        <f>+R9/O9</f>
        <v>1</v>
      </c>
      <c r="T9" s="121" t="s">
        <v>328</v>
      </c>
    </row>
    <row r="10" spans="2:21" ht="216" customHeight="1" x14ac:dyDescent="0.25">
      <c r="B10" s="178"/>
      <c r="C10" s="178"/>
      <c r="D10" s="177"/>
      <c r="E10" s="178"/>
      <c r="F10" s="3" t="s">
        <v>32</v>
      </c>
      <c r="G10" s="10">
        <v>200</v>
      </c>
      <c r="H10" s="5">
        <v>200</v>
      </c>
      <c r="I10" s="3" t="s">
        <v>313</v>
      </c>
      <c r="J10" s="11" t="s">
        <v>33</v>
      </c>
      <c r="K10" s="7">
        <v>4800000000</v>
      </c>
      <c r="L10" s="7"/>
      <c r="M10" s="7">
        <v>0</v>
      </c>
      <c r="N10" s="7"/>
      <c r="O10" s="8">
        <f t="shared" ref="O10:O15" si="0">+K10+L10+M10-N10</f>
        <v>4800000000</v>
      </c>
      <c r="P10" s="7">
        <v>4800000000</v>
      </c>
      <c r="Q10" s="9">
        <f>+P10/O10</f>
        <v>1</v>
      </c>
      <c r="R10" s="7">
        <v>4032000000</v>
      </c>
      <c r="S10" s="9">
        <f t="shared" ref="S10:S15" si="1">+R10/O10</f>
        <v>0.84</v>
      </c>
      <c r="T10" s="121" t="s">
        <v>321</v>
      </c>
    </row>
    <row r="11" spans="2:21" ht="116.25" customHeight="1" x14ac:dyDescent="0.25">
      <c r="B11" s="178"/>
      <c r="C11" s="178"/>
      <c r="D11" s="177"/>
      <c r="E11" s="178"/>
      <c r="F11" s="3" t="s">
        <v>34</v>
      </c>
      <c r="G11" s="179" t="s">
        <v>35</v>
      </c>
      <c r="H11" s="5"/>
      <c r="I11" s="110" t="s">
        <v>322</v>
      </c>
      <c r="J11" s="11" t="s">
        <v>36</v>
      </c>
      <c r="K11" s="7">
        <v>6883195760</v>
      </c>
      <c r="L11" s="7"/>
      <c r="M11" s="7"/>
      <c r="N11" s="7">
        <v>0</v>
      </c>
      <c r="O11" s="12">
        <f>+K11+L11+M11-N11</f>
        <v>6883195760</v>
      </c>
      <c r="P11" s="7">
        <v>6883195760</v>
      </c>
      <c r="Q11" s="9">
        <f t="shared" ref="Q11:Q15" si="2">+P11/O11</f>
        <v>1</v>
      </c>
      <c r="R11" s="7">
        <v>6883195760</v>
      </c>
      <c r="S11" s="9">
        <f t="shared" si="1"/>
        <v>1</v>
      </c>
      <c r="T11" s="5"/>
    </row>
    <row r="12" spans="2:21" ht="70.5" customHeight="1" x14ac:dyDescent="0.25">
      <c r="B12" s="178"/>
      <c r="C12" s="178"/>
      <c r="D12" s="177"/>
      <c r="E12" s="178"/>
      <c r="F12" s="3" t="s">
        <v>37</v>
      </c>
      <c r="G12" s="180"/>
      <c r="H12" s="5"/>
      <c r="I12" s="110" t="s">
        <v>322</v>
      </c>
      <c r="J12" s="11" t="s">
        <v>38</v>
      </c>
      <c r="K12" s="7">
        <v>26214015633</v>
      </c>
      <c r="L12" s="7">
        <v>14728407962</v>
      </c>
      <c r="M12" s="7">
        <v>0</v>
      </c>
      <c r="N12" s="7">
        <v>0</v>
      </c>
      <c r="O12" s="8">
        <f t="shared" si="0"/>
        <v>40942423595</v>
      </c>
      <c r="P12" s="7">
        <v>40942423595</v>
      </c>
      <c r="Q12" s="9"/>
      <c r="R12" s="7">
        <v>40942423595</v>
      </c>
      <c r="S12" s="9">
        <f t="shared" si="1"/>
        <v>1</v>
      </c>
      <c r="T12" s="5"/>
    </row>
    <row r="13" spans="2:21" ht="70.5" customHeight="1" x14ac:dyDescent="0.25">
      <c r="B13" s="178"/>
      <c r="C13" s="178"/>
      <c r="D13" s="176"/>
      <c r="E13" s="174"/>
      <c r="F13" s="120" t="s">
        <v>39</v>
      </c>
      <c r="G13" s="13" t="s">
        <v>40</v>
      </c>
      <c r="H13" s="5"/>
      <c r="I13" s="110" t="s">
        <v>322</v>
      </c>
      <c r="J13" s="11" t="s">
        <v>41</v>
      </c>
      <c r="K13" s="7"/>
      <c r="L13" s="7"/>
      <c r="M13" s="7">
        <v>0</v>
      </c>
      <c r="N13" s="7">
        <v>0</v>
      </c>
      <c r="O13" s="8">
        <f t="shared" si="0"/>
        <v>0</v>
      </c>
      <c r="P13" s="7">
        <v>0</v>
      </c>
      <c r="Q13" s="9">
        <v>0</v>
      </c>
      <c r="R13" s="7">
        <v>0</v>
      </c>
      <c r="S13" s="9">
        <v>0</v>
      </c>
      <c r="T13" s="121" t="s">
        <v>323</v>
      </c>
    </row>
    <row r="14" spans="2:21" ht="18.75" customHeight="1" x14ac:dyDescent="0.25">
      <c r="B14" s="178"/>
      <c r="C14" s="178"/>
      <c r="D14" s="5"/>
      <c r="E14" s="2" t="s">
        <v>42</v>
      </c>
      <c r="F14" s="2"/>
      <c r="G14" s="2"/>
      <c r="H14" s="2"/>
      <c r="I14" s="113"/>
      <c r="J14" s="2"/>
      <c r="K14" s="14">
        <f>SUM(K9:K13)</f>
        <v>98391514923</v>
      </c>
      <c r="L14" s="14">
        <f>SUM(L9:L13)</f>
        <v>14728407962</v>
      </c>
      <c r="M14" s="14">
        <f t="shared" ref="M14:N14" si="3">SUM(M9:M13)</f>
        <v>0</v>
      </c>
      <c r="N14" s="14">
        <f t="shared" si="3"/>
        <v>0</v>
      </c>
      <c r="O14" s="14">
        <f>SUM(O9:O13)</f>
        <v>113119922885</v>
      </c>
      <c r="P14" s="14">
        <f>SUM(P9:P13)</f>
        <v>113119922885</v>
      </c>
      <c r="Q14" s="2"/>
      <c r="R14" s="14">
        <f>SUM(R9:R13)</f>
        <v>112351922885</v>
      </c>
      <c r="S14" s="2"/>
      <c r="T14" s="125"/>
      <c r="U14" s="126"/>
    </row>
    <row r="15" spans="2:21" ht="94.5" customHeight="1" x14ac:dyDescent="0.25">
      <c r="B15" s="178"/>
      <c r="C15" s="178"/>
      <c r="D15" s="5" t="s">
        <v>43</v>
      </c>
      <c r="E15" s="3" t="s">
        <v>44</v>
      </c>
      <c r="F15" s="3" t="s">
        <v>45</v>
      </c>
      <c r="G15" s="13">
        <v>60</v>
      </c>
      <c r="H15" s="5"/>
      <c r="I15" s="110" t="s">
        <v>322</v>
      </c>
      <c r="J15" s="3" t="s">
        <v>46</v>
      </c>
      <c r="K15" s="7">
        <v>60000000000</v>
      </c>
      <c r="L15" s="7">
        <v>0</v>
      </c>
      <c r="M15" s="7">
        <v>0</v>
      </c>
      <c r="N15" s="7">
        <v>0</v>
      </c>
      <c r="O15" s="8">
        <f t="shared" si="0"/>
        <v>60000000000</v>
      </c>
      <c r="P15" s="7">
        <v>59923900981</v>
      </c>
      <c r="Q15" s="9">
        <f t="shared" si="2"/>
        <v>0.9987316830166667</v>
      </c>
      <c r="R15" s="7">
        <v>57812006363</v>
      </c>
      <c r="S15" s="9">
        <f t="shared" si="1"/>
        <v>0.96353343938333336</v>
      </c>
      <c r="T15" s="121" t="s">
        <v>319</v>
      </c>
    </row>
    <row r="16" spans="2:21" ht="17.25" customHeight="1" x14ac:dyDescent="0.25">
      <c r="B16" s="178"/>
      <c r="C16" s="178"/>
      <c r="D16" s="5"/>
      <c r="E16" s="2" t="s">
        <v>42</v>
      </c>
      <c r="F16" s="2"/>
      <c r="G16" s="2"/>
      <c r="H16" s="2"/>
      <c r="I16" s="113"/>
      <c r="J16" s="2"/>
      <c r="K16" s="14">
        <f>+K15</f>
        <v>60000000000</v>
      </c>
      <c r="L16" s="14">
        <f t="shared" ref="L16:P16" si="4">+L15</f>
        <v>0</v>
      </c>
      <c r="M16" s="14">
        <f t="shared" si="4"/>
        <v>0</v>
      </c>
      <c r="N16" s="14">
        <f t="shared" si="4"/>
        <v>0</v>
      </c>
      <c r="O16" s="14">
        <f t="shared" si="4"/>
        <v>60000000000</v>
      </c>
      <c r="P16" s="14">
        <f t="shared" si="4"/>
        <v>59923900981</v>
      </c>
      <c r="Q16" s="2"/>
      <c r="R16" s="14">
        <f>+R15</f>
        <v>57812006363</v>
      </c>
      <c r="S16" s="2"/>
      <c r="T16" s="5"/>
    </row>
    <row r="17" spans="2:21" ht="39" customHeight="1" x14ac:dyDescent="0.25">
      <c r="B17" s="178"/>
      <c r="C17" s="178"/>
      <c r="D17" s="175" t="s">
        <v>47</v>
      </c>
      <c r="E17" s="173" t="s">
        <v>48</v>
      </c>
      <c r="F17" s="173" t="s">
        <v>49</v>
      </c>
      <c r="G17" s="175">
        <v>10831</v>
      </c>
      <c r="H17" s="175"/>
      <c r="I17" s="203" t="s">
        <v>322</v>
      </c>
      <c r="J17" s="5" t="s">
        <v>50</v>
      </c>
      <c r="K17" s="169">
        <v>1500000000</v>
      </c>
      <c r="L17" s="169">
        <v>0</v>
      </c>
      <c r="M17" s="169">
        <v>0</v>
      </c>
      <c r="N17" s="169">
        <v>0</v>
      </c>
      <c r="O17" s="169">
        <f>+K17+L17+M17-N17</f>
        <v>1500000000</v>
      </c>
      <c r="P17" s="169">
        <v>1500000000</v>
      </c>
      <c r="Q17" s="171">
        <f>+P17/O17</f>
        <v>1</v>
      </c>
      <c r="R17" s="169">
        <v>150000000</v>
      </c>
      <c r="S17" s="171">
        <f>+R17/O17</f>
        <v>0.1</v>
      </c>
      <c r="T17" s="193" t="s">
        <v>319</v>
      </c>
    </row>
    <row r="18" spans="2:21" ht="32.25" customHeight="1" x14ac:dyDescent="0.25">
      <c r="B18" s="178"/>
      <c r="C18" s="178"/>
      <c r="D18" s="177"/>
      <c r="E18" s="178"/>
      <c r="F18" s="178"/>
      <c r="G18" s="176"/>
      <c r="H18" s="176"/>
      <c r="I18" s="204"/>
      <c r="J18" s="5" t="s">
        <v>51</v>
      </c>
      <c r="K18" s="170"/>
      <c r="L18" s="170"/>
      <c r="M18" s="170"/>
      <c r="N18" s="170"/>
      <c r="O18" s="170"/>
      <c r="P18" s="170"/>
      <c r="Q18" s="172"/>
      <c r="R18" s="170"/>
      <c r="S18" s="172"/>
      <c r="T18" s="194"/>
    </row>
    <row r="19" spans="2:21" ht="37.5" customHeight="1" x14ac:dyDescent="0.25">
      <c r="B19" s="178"/>
      <c r="C19" s="178"/>
      <c r="D19" s="177"/>
      <c r="E19" s="178"/>
      <c r="F19" s="173" t="s">
        <v>52</v>
      </c>
      <c r="G19" s="175">
        <v>6</v>
      </c>
      <c r="H19" s="175"/>
      <c r="I19" s="203" t="s">
        <v>322</v>
      </c>
      <c r="J19" s="3" t="s">
        <v>53</v>
      </c>
      <c r="K19" s="169">
        <v>3500000000</v>
      </c>
      <c r="L19" s="169">
        <v>0</v>
      </c>
      <c r="M19" s="169">
        <v>0</v>
      </c>
      <c r="N19" s="169">
        <v>0</v>
      </c>
      <c r="O19" s="169">
        <f t="shared" ref="O19" si="5">+K19+L19+M19-N19</f>
        <v>3500000000</v>
      </c>
      <c r="P19" s="169">
        <v>3500000000</v>
      </c>
      <c r="Q19" s="171">
        <f t="shared" ref="Q19" si="6">+P19/O19</f>
        <v>1</v>
      </c>
      <c r="R19" s="169">
        <v>3500000000</v>
      </c>
      <c r="S19" s="171">
        <f t="shared" ref="S19" si="7">+R19/O19</f>
        <v>1</v>
      </c>
      <c r="T19" s="5"/>
    </row>
    <row r="20" spans="2:21" ht="41.25" customHeight="1" x14ac:dyDescent="0.25">
      <c r="B20" s="178"/>
      <c r="C20" s="178"/>
      <c r="D20" s="177"/>
      <c r="E20" s="178"/>
      <c r="F20" s="174"/>
      <c r="G20" s="176"/>
      <c r="H20" s="176"/>
      <c r="I20" s="204"/>
      <c r="J20" s="3" t="s">
        <v>54</v>
      </c>
      <c r="K20" s="170"/>
      <c r="L20" s="170"/>
      <c r="M20" s="170"/>
      <c r="N20" s="170"/>
      <c r="O20" s="170"/>
      <c r="P20" s="170"/>
      <c r="Q20" s="172"/>
      <c r="R20" s="170"/>
      <c r="S20" s="172"/>
      <c r="T20" s="5"/>
    </row>
    <row r="21" spans="2:21" ht="38.25" customHeight="1" x14ac:dyDescent="0.25">
      <c r="B21" s="178"/>
      <c r="C21" s="178"/>
      <c r="D21" s="177"/>
      <c r="E21" s="178"/>
      <c r="F21" s="173" t="s">
        <v>55</v>
      </c>
      <c r="G21" s="175">
        <v>718</v>
      </c>
      <c r="H21" s="175"/>
      <c r="I21" s="203" t="s">
        <v>322</v>
      </c>
      <c r="J21" s="5" t="s">
        <v>56</v>
      </c>
      <c r="K21" s="169">
        <v>65000000000</v>
      </c>
      <c r="L21" s="169">
        <v>0</v>
      </c>
      <c r="M21" s="169">
        <v>0</v>
      </c>
      <c r="N21" s="169">
        <v>0</v>
      </c>
      <c r="O21" s="169">
        <f>+K21+L21+M21-N21</f>
        <v>65000000000</v>
      </c>
      <c r="P21" s="169">
        <v>65000000000</v>
      </c>
      <c r="Q21" s="171">
        <f t="shared" ref="Q21" si="8">+P21/O21</f>
        <v>1</v>
      </c>
      <c r="R21" s="169">
        <v>51222116543</v>
      </c>
      <c r="S21" s="171">
        <f t="shared" ref="S21" si="9">+R21/O21</f>
        <v>0.78803256219999995</v>
      </c>
      <c r="T21" s="193" t="s">
        <v>319</v>
      </c>
    </row>
    <row r="22" spans="2:21" ht="51" customHeight="1" x14ac:dyDescent="0.25">
      <c r="B22" s="174"/>
      <c r="C22" s="174"/>
      <c r="D22" s="176"/>
      <c r="E22" s="174"/>
      <c r="F22" s="174"/>
      <c r="G22" s="176"/>
      <c r="H22" s="176"/>
      <c r="I22" s="204"/>
      <c r="J22" s="5" t="s">
        <v>57</v>
      </c>
      <c r="K22" s="170"/>
      <c r="L22" s="170"/>
      <c r="M22" s="170"/>
      <c r="N22" s="170"/>
      <c r="O22" s="170"/>
      <c r="P22" s="170"/>
      <c r="Q22" s="172"/>
      <c r="R22" s="170"/>
      <c r="S22" s="172"/>
      <c r="T22" s="194"/>
    </row>
    <row r="23" spans="2:21" ht="21" customHeight="1" x14ac:dyDescent="0.25">
      <c r="B23" s="17"/>
      <c r="C23" s="5"/>
      <c r="D23" s="5"/>
      <c r="E23" s="2" t="s">
        <v>42</v>
      </c>
      <c r="F23" s="2"/>
      <c r="G23" s="2"/>
      <c r="H23" s="2"/>
      <c r="I23" s="113"/>
      <c r="J23" s="2"/>
      <c r="K23" s="14">
        <f>SUM(K17:K22)</f>
        <v>70000000000</v>
      </c>
      <c r="L23" s="14">
        <f t="shared" ref="L23:O23" si="10">SUM(L17:L22)</f>
        <v>0</v>
      </c>
      <c r="M23" s="14">
        <f t="shared" si="10"/>
        <v>0</v>
      </c>
      <c r="N23" s="14">
        <f t="shared" si="10"/>
        <v>0</v>
      </c>
      <c r="O23" s="14">
        <f t="shared" si="10"/>
        <v>70000000000</v>
      </c>
      <c r="P23" s="14">
        <f>SUM(P17:P22)</f>
        <v>70000000000</v>
      </c>
      <c r="Q23" s="2"/>
      <c r="R23" s="14">
        <f>SUM(R17:R22)</f>
        <v>54872116543</v>
      </c>
      <c r="S23" s="2"/>
      <c r="T23" s="5"/>
    </row>
    <row r="24" spans="2:21" ht="70.5" customHeight="1" x14ac:dyDescent="0.25">
      <c r="B24" s="173" t="s">
        <v>58</v>
      </c>
      <c r="C24" s="173" t="s">
        <v>59</v>
      </c>
      <c r="D24" s="175" t="s">
        <v>60</v>
      </c>
      <c r="E24" s="173" t="s">
        <v>61</v>
      </c>
      <c r="F24" s="173" t="s">
        <v>62</v>
      </c>
      <c r="G24" s="175" t="s">
        <v>314</v>
      </c>
      <c r="H24" s="175" t="s">
        <v>315</v>
      </c>
      <c r="I24" s="175" t="s">
        <v>315</v>
      </c>
      <c r="J24" s="3" t="s">
        <v>63</v>
      </c>
      <c r="K24" s="7">
        <v>30000000</v>
      </c>
      <c r="L24" s="7">
        <v>0</v>
      </c>
      <c r="M24" s="7">
        <v>0</v>
      </c>
      <c r="N24" s="7">
        <v>0</v>
      </c>
      <c r="O24" s="8">
        <f>+K24+L24+M24-N24</f>
        <v>30000000</v>
      </c>
      <c r="P24" s="7">
        <v>30000000</v>
      </c>
      <c r="Q24" s="9">
        <f>+P24/O24</f>
        <v>1</v>
      </c>
      <c r="R24" s="7">
        <v>30000000</v>
      </c>
      <c r="S24" s="9">
        <f>+R24/O24</f>
        <v>1</v>
      </c>
      <c r="T24" s="127" t="s">
        <v>324</v>
      </c>
    </row>
    <row r="25" spans="2:21" ht="70.5" customHeight="1" x14ac:dyDescent="0.25">
      <c r="B25" s="178"/>
      <c r="C25" s="178"/>
      <c r="D25" s="177"/>
      <c r="E25" s="178"/>
      <c r="F25" s="178"/>
      <c r="G25" s="177"/>
      <c r="H25" s="177"/>
      <c r="I25" s="177"/>
      <c r="J25" s="3" t="s">
        <v>64</v>
      </c>
      <c r="K25" s="7">
        <v>1970000000</v>
      </c>
      <c r="L25" s="7">
        <v>0</v>
      </c>
      <c r="M25" s="7">
        <v>0</v>
      </c>
      <c r="N25" s="7">
        <v>0</v>
      </c>
      <c r="O25" s="8">
        <f>+K25+L25+M25-N25</f>
        <v>1970000000</v>
      </c>
      <c r="P25" s="8">
        <v>1970000000</v>
      </c>
      <c r="Q25" s="9">
        <f>+P25/O25</f>
        <v>1</v>
      </c>
      <c r="R25" s="7">
        <v>1448679646</v>
      </c>
      <c r="S25" s="9">
        <f>+R25/O25</f>
        <v>0.73537037868020305</v>
      </c>
      <c r="T25" s="121" t="s">
        <v>325</v>
      </c>
    </row>
    <row r="26" spans="2:21" ht="70.5" customHeight="1" x14ac:dyDescent="0.25">
      <c r="B26" s="174"/>
      <c r="C26" s="174"/>
      <c r="D26" s="176"/>
      <c r="E26" s="174"/>
      <c r="F26" s="174"/>
      <c r="G26" s="176"/>
      <c r="H26" s="176"/>
      <c r="I26" s="176"/>
      <c r="J26" s="3" t="s">
        <v>65</v>
      </c>
      <c r="K26" s="7">
        <v>600000000</v>
      </c>
      <c r="L26" s="7">
        <v>0</v>
      </c>
      <c r="M26" s="7">
        <v>0</v>
      </c>
      <c r="N26" s="7">
        <v>0</v>
      </c>
      <c r="O26" s="8">
        <f t="shared" ref="O26" si="11">+K26+L26+M26-N26</f>
        <v>600000000</v>
      </c>
      <c r="P26" s="8">
        <v>600000000</v>
      </c>
      <c r="Q26" s="9">
        <f>+P26/O26</f>
        <v>1</v>
      </c>
      <c r="R26" s="7">
        <v>600000000</v>
      </c>
      <c r="S26" s="9">
        <f>+R26/O26</f>
        <v>1</v>
      </c>
      <c r="T26" s="127" t="s">
        <v>324</v>
      </c>
    </row>
    <row r="27" spans="2:21" ht="24" customHeight="1" x14ac:dyDescent="0.25">
      <c r="B27" s="17"/>
      <c r="C27" s="5"/>
      <c r="D27" s="5"/>
      <c r="E27" s="2" t="s">
        <v>42</v>
      </c>
      <c r="F27" s="2"/>
      <c r="G27" s="2"/>
      <c r="H27" s="2"/>
      <c r="I27" s="113"/>
      <c r="J27" s="2"/>
      <c r="K27" s="14">
        <f>SUM(K24:K26)</f>
        <v>2600000000</v>
      </c>
      <c r="L27" s="14">
        <f t="shared" ref="L27:P27" si="12">SUM(L24:L26)</f>
        <v>0</v>
      </c>
      <c r="M27" s="14">
        <f t="shared" si="12"/>
        <v>0</v>
      </c>
      <c r="N27" s="14">
        <f t="shared" si="12"/>
        <v>0</v>
      </c>
      <c r="O27" s="14">
        <f t="shared" si="12"/>
        <v>2600000000</v>
      </c>
      <c r="P27" s="14">
        <f t="shared" si="12"/>
        <v>2600000000</v>
      </c>
      <c r="Q27" s="2"/>
      <c r="R27" s="14">
        <f>SUM(R24:R26)</f>
        <v>2078679646</v>
      </c>
      <c r="S27" s="2"/>
      <c r="T27" s="7"/>
    </row>
    <row r="28" spans="2:21" ht="70.5" customHeight="1" x14ac:dyDescent="0.25">
      <c r="B28" s="173" t="s">
        <v>66</v>
      </c>
      <c r="C28" s="173" t="s">
        <v>67</v>
      </c>
      <c r="D28" s="175" t="s">
        <v>68</v>
      </c>
      <c r="E28" s="173" t="s">
        <v>69</v>
      </c>
      <c r="F28" s="3" t="s">
        <v>70</v>
      </c>
      <c r="G28" s="5">
        <v>280</v>
      </c>
      <c r="H28" s="5"/>
      <c r="I28" s="110" t="s">
        <v>322</v>
      </c>
      <c r="J28" s="3" t="s">
        <v>71</v>
      </c>
      <c r="K28" s="7">
        <v>0</v>
      </c>
      <c r="L28" s="7">
        <v>0</v>
      </c>
      <c r="M28" s="7">
        <v>0</v>
      </c>
      <c r="N28" s="7"/>
      <c r="O28" s="8">
        <f>+K28+L28+M28-N28</f>
        <v>0</v>
      </c>
      <c r="P28" s="19">
        <v>0</v>
      </c>
      <c r="Q28" s="20">
        <v>0</v>
      </c>
      <c r="R28" s="19">
        <v>0</v>
      </c>
      <c r="S28" s="9">
        <v>0</v>
      </c>
      <c r="T28" s="121" t="s">
        <v>329</v>
      </c>
      <c r="U28" s="21"/>
    </row>
    <row r="29" spans="2:21" ht="70.5" customHeight="1" x14ac:dyDescent="0.25">
      <c r="B29" s="178"/>
      <c r="C29" s="178"/>
      <c r="D29" s="177"/>
      <c r="E29" s="178"/>
      <c r="F29" s="3" t="s">
        <v>72</v>
      </c>
      <c r="G29" s="5">
        <v>37</v>
      </c>
      <c r="H29" s="5"/>
      <c r="I29" s="110" t="s">
        <v>322</v>
      </c>
      <c r="J29" s="3" t="s">
        <v>73</v>
      </c>
      <c r="K29" s="7">
        <v>16745239642</v>
      </c>
      <c r="L29" s="7">
        <v>0</v>
      </c>
      <c r="M29" s="7">
        <v>0</v>
      </c>
      <c r="N29" s="7"/>
      <c r="O29" s="8">
        <f t="shared" ref="O29:O32" si="13">+K29+L29+M29-N29</f>
        <v>16745239642</v>
      </c>
      <c r="P29" s="12">
        <v>15269061829.17</v>
      </c>
      <c r="Q29" s="116" t="s">
        <v>316</v>
      </c>
      <c r="R29" s="12">
        <v>14545497407.25</v>
      </c>
      <c r="S29" s="9">
        <f t="shared" ref="S29:S30" si="14">+R29/O29</f>
        <v>0.86863477132732936</v>
      </c>
      <c r="T29" s="121" t="s">
        <v>319</v>
      </c>
      <c r="U29" s="21"/>
    </row>
    <row r="30" spans="2:21" ht="98.25" customHeight="1" x14ac:dyDescent="0.25">
      <c r="B30" s="178"/>
      <c r="C30" s="178"/>
      <c r="D30" s="177"/>
      <c r="E30" s="178"/>
      <c r="F30" s="3" t="s">
        <v>74</v>
      </c>
      <c r="G30" s="5">
        <v>3500</v>
      </c>
      <c r="H30" s="117"/>
      <c r="I30" s="110" t="s">
        <v>322</v>
      </c>
      <c r="J30" s="3" t="s">
        <v>75</v>
      </c>
      <c r="K30" s="7">
        <v>1000000000</v>
      </c>
      <c r="L30" s="7">
        <v>0</v>
      </c>
      <c r="M30" s="7"/>
      <c r="N30" s="7"/>
      <c r="O30" s="8">
        <f t="shared" si="13"/>
        <v>1000000000</v>
      </c>
      <c r="P30" s="19">
        <v>766368718</v>
      </c>
      <c r="Q30" s="116" t="s">
        <v>316</v>
      </c>
      <c r="R30" s="19">
        <v>0</v>
      </c>
      <c r="S30" s="9">
        <f t="shared" si="14"/>
        <v>0</v>
      </c>
      <c r="T30" s="128" t="s">
        <v>330</v>
      </c>
    </row>
    <row r="31" spans="2:21" ht="81" customHeight="1" x14ac:dyDescent="0.25">
      <c r="B31" s="178"/>
      <c r="C31" s="178"/>
      <c r="D31" s="177"/>
      <c r="E31" s="178"/>
      <c r="F31" s="173" t="s">
        <v>76</v>
      </c>
      <c r="G31" s="5">
        <v>1</v>
      </c>
      <c r="H31" s="5"/>
      <c r="I31" s="110" t="s">
        <v>322</v>
      </c>
      <c r="J31" s="3" t="s">
        <v>77</v>
      </c>
      <c r="K31" s="7">
        <v>4000000000</v>
      </c>
      <c r="L31" s="7">
        <v>0</v>
      </c>
      <c r="M31" s="7">
        <v>0</v>
      </c>
      <c r="N31" s="7">
        <v>2366015633</v>
      </c>
      <c r="O31" s="8">
        <f>+K31+L31+M31-N31</f>
        <v>1633984367</v>
      </c>
      <c r="P31" s="19">
        <v>257976610</v>
      </c>
      <c r="Q31" s="116" t="s">
        <v>316</v>
      </c>
      <c r="R31" s="19">
        <v>0</v>
      </c>
      <c r="S31" s="9">
        <v>0</v>
      </c>
      <c r="T31" s="121" t="s">
        <v>320</v>
      </c>
    </row>
    <row r="32" spans="2:21" ht="88.5" customHeight="1" x14ac:dyDescent="0.25">
      <c r="B32" s="174"/>
      <c r="C32" s="174"/>
      <c r="D32" s="176"/>
      <c r="E32" s="174"/>
      <c r="F32" s="174"/>
      <c r="G32" s="5">
        <v>2</v>
      </c>
      <c r="H32" s="5"/>
      <c r="I32" s="110" t="s">
        <v>322</v>
      </c>
      <c r="J32" s="3" t="s">
        <v>78</v>
      </c>
      <c r="K32" s="7">
        <v>0</v>
      </c>
      <c r="L32" s="7">
        <v>0</v>
      </c>
      <c r="M32" s="7">
        <v>0</v>
      </c>
      <c r="N32" s="7">
        <v>0</v>
      </c>
      <c r="O32" s="8">
        <f t="shared" si="13"/>
        <v>0</v>
      </c>
      <c r="P32" s="19">
        <v>0</v>
      </c>
      <c r="Q32" s="20">
        <v>0</v>
      </c>
      <c r="R32" s="19">
        <v>0</v>
      </c>
      <c r="S32" s="9">
        <v>0</v>
      </c>
      <c r="T32" s="121" t="s">
        <v>331</v>
      </c>
    </row>
    <row r="33" spans="2:22" ht="25.5" customHeight="1" x14ac:dyDescent="0.25">
      <c r="B33" s="22"/>
      <c r="C33" s="5"/>
      <c r="D33" s="5"/>
      <c r="E33" s="2" t="s">
        <v>42</v>
      </c>
      <c r="F33" s="2"/>
      <c r="G33" s="2"/>
      <c r="H33" s="2"/>
      <c r="I33" s="113"/>
      <c r="J33" s="2"/>
      <c r="K33" s="14">
        <f>SUM(K28:K32)</f>
        <v>21745239642</v>
      </c>
      <c r="L33" s="14">
        <f t="shared" ref="L33:N33" si="15">SUM(L28:L32)</f>
        <v>0</v>
      </c>
      <c r="M33" s="14">
        <f t="shared" si="15"/>
        <v>0</v>
      </c>
      <c r="N33" s="14">
        <f t="shared" si="15"/>
        <v>2366015633</v>
      </c>
      <c r="O33" s="14">
        <f>SUM(O28:O32)</f>
        <v>19379224009</v>
      </c>
      <c r="P33" s="14">
        <f>SUM(P28:P32)</f>
        <v>16293407157.17</v>
      </c>
      <c r="Q33" s="2"/>
      <c r="R33" s="14">
        <f>SUM(R28:R32)</f>
        <v>14545497407.25</v>
      </c>
      <c r="S33" s="2"/>
      <c r="T33" s="112"/>
      <c r="U33" s="21"/>
      <c r="V33" s="21"/>
    </row>
    <row r="34" spans="2:22" ht="89.25" customHeight="1" x14ac:dyDescent="0.25">
      <c r="B34" s="187" t="s">
        <v>79</v>
      </c>
      <c r="C34" s="173" t="s">
        <v>80</v>
      </c>
      <c r="D34" s="175" t="s">
        <v>81</v>
      </c>
      <c r="E34" s="173" t="s">
        <v>82</v>
      </c>
      <c r="F34" s="3" t="s">
        <v>83</v>
      </c>
      <c r="G34" s="5">
        <v>2</v>
      </c>
      <c r="H34" s="5">
        <v>100</v>
      </c>
      <c r="I34" s="205" t="s">
        <v>317</v>
      </c>
      <c r="J34" s="3" t="s">
        <v>84</v>
      </c>
      <c r="K34" s="7">
        <v>169200000</v>
      </c>
      <c r="L34" s="7">
        <v>0</v>
      </c>
      <c r="M34" s="7">
        <v>0</v>
      </c>
      <c r="N34" s="7">
        <v>0</v>
      </c>
      <c r="O34" s="8">
        <f>+K34+L34+M34-N34</f>
        <v>169200000</v>
      </c>
      <c r="P34" s="8">
        <v>169200000</v>
      </c>
      <c r="Q34" s="20">
        <f>+P34/O34</f>
        <v>1</v>
      </c>
      <c r="R34" s="8">
        <v>0</v>
      </c>
      <c r="S34" s="9">
        <f>+R34/O34</f>
        <v>0</v>
      </c>
      <c r="T34" s="121" t="s">
        <v>332</v>
      </c>
    </row>
    <row r="35" spans="2:22" ht="120" customHeight="1" x14ac:dyDescent="0.25">
      <c r="B35" s="188"/>
      <c r="C35" s="178"/>
      <c r="D35" s="177"/>
      <c r="E35" s="178"/>
      <c r="F35" s="173" t="s">
        <v>85</v>
      </c>
      <c r="G35" s="173" t="s">
        <v>86</v>
      </c>
      <c r="H35" s="5">
        <v>100</v>
      </c>
      <c r="I35" s="206"/>
      <c r="J35" s="3" t="s">
        <v>87</v>
      </c>
      <c r="K35" s="7">
        <v>803512000</v>
      </c>
      <c r="L35" s="7">
        <v>0</v>
      </c>
      <c r="M35" s="7">
        <v>0</v>
      </c>
      <c r="N35" s="7">
        <v>0</v>
      </c>
      <c r="O35" s="8">
        <f t="shared" ref="O35:O47" si="16">+K35+L35+M35-N35</f>
        <v>803512000</v>
      </c>
      <c r="P35" s="8">
        <v>803512000</v>
      </c>
      <c r="Q35" s="20">
        <f t="shared" ref="Q35:Q36" si="17">+P35/O35</f>
        <v>1</v>
      </c>
      <c r="R35" s="8">
        <v>0</v>
      </c>
      <c r="S35" s="9">
        <f t="shared" ref="S35:S37" si="18">+R35/O35</f>
        <v>0</v>
      </c>
      <c r="T35" s="121" t="s">
        <v>334</v>
      </c>
    </row>
    <row r="36" spans="2:22" ht="104.25" customHeight="1" x14ac:dyDescent="0.25">
      <c r="B36" s="188"/>
      <c r="C36" s="178"/>
      <c r="D36" s="177"/>
      <c r="E36" s="178"/>
      <c r="F36" s="178"/>
      <c r="G36" s="178"/>
      <c r="H36" s="5">
        <v>100</v>
      </c>
      <c r="I36" s="206"/>
      <c r="J36" s="3" t="s">
        <v>88</v>
      </c>
      <c r="K36" s="7">
        <v>143000000</v>
      </c>
      <c r="L36" s="7">
        <v>0</v>
      </c>
      <c r="M36" s="7">
        <v>0</v>
      </c>
      <c r="N36" s="7">
        <v>0</v>
      </c>
      <c r="O36" s="8">
        <f t="shared" si="16"/>
        <v>143000000</v>
      </c>
      <c r="P36" s="8">
        <v>143000000</v>
      </c>
      <c r="Q36" s="20">
        <f t="shared" si="17"/>
        <v>1</v>
      </c>
      <c r="R36" s="8">
        <v>0</v>
      </c>
      <c r="S36" s="9">
        <f t="shared" si="18"/>
        <v>0</v>
      </c>
      <c r="T36" s="121" t="s">
        <v>333</v>
      </c>
    </row>
    <row r="37" spans="2:22" ht="82.5" customHeight="1" x14ac:dyDescent="0.25">
      <c r="B37" s="189"/>
      <c r="C37" s="174"/>
      <c r="D37" s="176"/>
      <c r="E37" s="174"/>
      <c r="F37" s="174"/>
      <c r="G37" s="174"/>
      <c r="H37" s="5">
        <v>100</v>
      </c>
      <c r="I37" s="207"/>
      <c r="J37" s="3" t="s">
        <v>89</v>
      </c>
      <c r="K37" s="7">
        <v>2884288000</v>
      </c>
      <c r="L37" s="7">
        <v>0</v>
      </c>
      <c r="M37" s="7">
        <v>2366015633</v>
      </c>
      <c r="N37" s="7">
        <v>0</v>
      </c>
      <c r="O37" s="8">
        <f t="shared" si="16"/>
        <v>5250303633</v>
      </c>
      <c r="P37" s="19">
        <v>5195763916</v>
      </c>
      <c r="Q37" s="116" t="s">
        <v>316</v>
      </c>
      <c r="R37" s="8">
        <v>3820224053.73</v>
      </c>
      <c r="S37" s="9">
        <f t="shared" si="18"/>
        <v>0.72761964274190771</v>
      </c>
      <c r="T37" s="121" t="s">
        <v>335</v>
      </c>
    </row>
    <row r="38" spans="2:22" ht="22.5" customHeight="1" x14ac:dyDescent="0.25">
      <c r="B38" s="22"/>
      <c r="C38" s="5"/>
      <c r="D38" s="5"/>
      <c r="E38" s="2" t="s">
        <v>42</v>
      </c>
      <c r="F38" s="2"/>
      <c r="G38" s="2"/>
      <c r="H38" s="2"/>
      <c r="I38" s="113"/>
      <c r="J38" s="2"/>
      <c r="K38" s="14">
        <f>SUM(K34:K37)</f>
        <v>4000000000</v>
      </c>
      <c r="L38" s="14">
        <f t="shared" ref="L38:N38" si="19">SUM(L34:L37)</f>
        <v>0</v>
      </c>
      <c r="M38" s="14">
        <f t="shared" si="19"/>
        <v>2366015633</v>
      </c>
      <c r="N38" s="14">
        <f t="shared" si="19"/>
        <v>0</v>
      </c>
      <c r="O38" s="14">
        <f>SUM(O34:O37)</f>
        <v>6366015633</v>
      </c>
      <c r="P38" s="14">
        <f>SUM(P34:P37)</f>
        <v>6311475916</v>
      </c>
      <c r="Q38" s="2"/>
      <c r="R38" s="14">
        <f>SUM(R34:R37)</f>
        <v>3820224053.73</v>
      </c>
      <c r="S38" s="2"/>
      <c r="T38" s="111"/>
      <c r="U38" s="21"/>
    </row>
    <row r="39" spans="2:22" s="32" customFormat="1" ht="66.75" customHeight="1" x14ac:dyDescent="0.25">
      <c r="B39" s="24"/>
      <c r="C39" s="25"/>
      <c r="D39" s="25"/>
      <c r="E39" s="181" t="s">
        <v>90</v>
      </c>
      <c r="F39" s="181" t="s">
        <v>83</v>
      </c>
      <c r="G39" s="181">
        <v>40</v>
      </c>
      <c r="H39" s="208"/>
      <c r="I39" s="110" t="s">
        <v>322</v>
      </c>
      <c r="J39" s="27" t="s">
        <v>91</v>
      </c>
      <c r="K39" s="28">
        <v>675922300</v>
      </c>
      <c r="L39" s="29"/>
      <c r="M39" s="29"/>
      <c r="N39" s="29"/>
      <c r="O39" s="8">
        <f t="shared" si="16"/>
        <v>675922300</v>
      </c>
      <c r="P39" s="28">
        <v>675922300</v>
      </c>
      <c r="Q39" s="123">
        <v>0</v>
      </c>
      <c r="R39" s="118">
        <v>675922300</v>
      </c>
      <c r="S39" s="124">
        <v>0</v>
      </c>
      <c r="T39" s="197" t="s">
        <v>336</v>
      </c>
      <c r="U39" s="31"/>
    </row>
    <row r="40" spans="2:22" s="32" customFormat="1" ht="63" customHeight="1" x14ac:dyDescent="0.25">
      <c r="B40" s="24"/>
      <c r="C40" s="25"/>
      <c r="D40" s="25"/>
      <c r="E40" s="182"/>
      <c r="F40" s="182"/>
      <c r="G40" s="182"/>
      <c r="H40" s="209"/>
      <c r="I40" s="110" t="s">
        <v>322</v>
      </c>
      <c r="J40" s="27" t="s">
        <v>92</v>
      </c>
      <c r="K40" s="28">
        <v>2889637750</v>
      </c>
      <c r="L40" s="29"/>
      <c r="M40" s="29"/>
      <c r="N40" s="29"/>
      <c r="O40" s="8">
        <f t="shared" si="16"/>
        <v>2889637750</v>
      </c>
      <c r="P40" s="28">
        <v>2889637750</v>
      </c>
      <c r="Q40" s="123">
        <v>0</v>
      </c>
      <c r="R40" s="118">
        <v>2424267046</v>
      </c>
      <c r="S40" s="123">
        <v>0</v>
      </c>
      <c r="T40" s="198"/>
      <c r="U40" s="31"/>
    </row>
    <row r="41" spans="2:22" s="32" customFormat="1" ht="66" customHeight="1" x14ac:dyDescent="0.25">
      <c r="B41" s="24"/>
      <c r="C41" s="25"/>
      <c r="D41" s="25"/>
      <c r="E41" s="182"/>
      <c r="F41" s="183"/>
      <c r="G41" s="183"/>
      <c r="H41" s="210"/>
      <c r="I41" s="110" t="s">
        <v>322</v>
      </c>
      <c r="J41" s="27" t="s">
        <v>93</v>
      </c>
      <c r="K41" s="28">
        <v>1201900200</v>
      </c>
      <c r="L41" s="29"/>
      <c r="M41" s="29"/>
      <c r="N41" s="29"/>
      <c r="O41" s="8">
        <f t="shared" si="16"/>
        <v>1201900200</v>
      </c>
      <c r="P41" s="28">
        <v>1201900200</v>
      </c>
      <c r="Q41" s="123">
        <v>0</v>
      </c>
      <c r="R41" s="118">
        <v>1201900</v>
      </c>
      <c r="S41" s="123">
        <v>0</v>
      </c>
      <c r="T41" s="198"/>
      <c r="U41" s="31"/>
    </row>
    <row r="42" spans="2:22" s="32" customFormat="1" ht="60" customHeight="1" x14ac:dyDescent="0.25">
      <c r="B42" s="24"/>
      <c r="C42" s="25"/>
      <c r="D42" s="25"/>
      <c r="E42" s="182"/>
      <c r="F42" s="181" t="s">
        <v>94</v>
      </c>
      <c r="G42" s="184" t="s">
        <v>95</v>
      </c>
      <c r="H42" s="208"/>
      <c r="I42" s="110" t="s">
        <v>322</v>
      </c>
      <c r="J42" s="27" t="s">
        <v>96</v>
      </c>
      <c r="K42" s="28">
        <v>1010000000</v>
      </c>
      <c r="L42" s="29"/>
      <c r="M42" s="29"/>
      <c r="N42" s="29"/>
      <c r="O42" s="8">
        <f t="shared" si="16"/>
        <v>1010000000</v>
      </c>
      <c r="P42" s="28">
        <v>1010000000</v>
      </c>
      <c r="Q42" s="123">
        <v>0</v>
      </c>
      <c r="R42" s="118">
        <v>1010000000</v>
      </c>
      <c r="S42" s="123">
        <v>0</v>
      </c>
      <c r="T42" s="198"/>
      <c r="U42" s="31"/>
    </row>
    <row r="43" spans="2:22" s="32" customFormat="1" ht="57.75" customHeight="1" x14ac:dyDescent="0.25">
      <c r="B43" s="24"/>
      <c r="C43" s="25"/>
      <c r="D43" s="25"/>
      <c r="E43" s="182"/>
      <c r="F43" s="182"/>
      <c r="G43" s="185"/>
      <c r="H43" s="209"/>
      <c r="I43" s="110" t="s">
        <v>322</v>
      </c>
      <c r="J43" s="27" t="s">
        <v>97</v>
      </c>
      <c r="K43" s="28">
        <v>422093600</v>
      </c>
      <c r="L43" s="29"/>
      <c r="M43" s="29"/>
      <c r="N43" s="29"/>
      <c r="O43" s="8">
        <f t="shared" si="16"/>
        <v>422093600</v>
      </c>
      <c r="P43" s="28">
        <v>422093600</v>
      </c>
      <c r="Q43" s="123">
        <v>0</v>
      </c>
      <c r="R43" s="118">
        <v>422093600</v>
      </c>
      <c r="S43" s="123">
        <v>0</v>
      </c>
      <c r="T43" s="198"/>
      <c r="U43" s="31"/>
    </row>
    <row r="44" spans="2:22" s="32" customFormat="1" ht="62.25" customHeight="1" x14ac:dyDescent="0.25">
      <c r="B44" s="24"/>
      <c r="C44" s="25"/>
      <c r="D44" s="25"/>
      <c r="E44" s="182"/>
      <c r="F44" s="183"/>
      <c r="G44" s="186"/>
      <c r="H44" s="210"/>
      <c r="I44" s="110" t="s">
        <v>322</v>
      </c>
      <c r="J44" s="27" t="s">
        <v>98</v>
      </c>
      <c r="K44" s="28">
        <v>324220000</v>
      </c>
      <c r="L44" s="29"/>
      <c r="M44" s="29"/>
      <c r="N44" s="29"/>
      <c r="O44" s="8">
        <f t="shared" si="16"/>
        <v>324220000</v>
      </c>
      <c r="P44" s="28">
        <v>324220000</v>
      </c>
      <c r="Q44" s="123">
        <v>0</v>
      </c>
      <c r="R44" s="118">
        <v>324220000</v>
      </c>
      <c r="S44" s="123">
        <v>0</v>
      </c>
      <c r="T44" s="198"/>
      <c r="U44" s="31"/>
    </row>
    <row r="45" spans="2:22" s="32" customFormat="1" ht="56.25" customHeight="1" x14ac:dyDescent="0.25">
      <c r="B45" s="24"/>
      <c r="C45" s="25"/>
      <c r="D45" s="25"/>
      <c r="E45" s="182"/>
      <c r="F45" s="27" t="s">
        <v>99</v>
      </c>
      <c r="G45" s="27">
        <v>57</v>
      </c>
      <c r="H45" s="26"/>
      <c r="I45" s="110" t="s">
        <v>322</v>
      </c>
      <c r="J45" s="27" t="s">
        <v>100</v>
      </c>
      <c r="K45" s="28">
        <v>733603000</v>
      </c>
      <c r="L45" s="29"/>
      <c r="M45" s="29"/>
      <c r="N45" s="29"/>
      <c r="O45" s="8">
        <f t="shared" si="16"/>
        <v>733603000</v>
      </c>
      <c r="P45" s="28">
        <v>733603000</v>
      </c>
      <c r="Q45" s="123">
        <v>0</v>
      </c>
      <c r="R45" s="118">
        <v>71503000</v>
      </c>
      <c r="S45" s="123">
        <v>0</v>
      </c>
      <c r="T45" s="198"/>
      <c r="U45" s="31"/>
    </row>
    <row r="46" spans="2:22" s="32" customFormat="1" ht="66.75" customHeight="1" x14ac:dyDescent="0.25">
      <c r="B46" s="24"/>
      <c r="C46" s="25"/>
      <c r="D46" s="25"/>
      <c r="E46" s="182"/>
      <c r="F46" s="181" t="s">
        <v>101</v>
      </c>
      <c r="G46" s="181">
        <v>2269</v>
      </c>
      <c r="H46" s="211"/>
      <c r="I46" s="110" t="s">
        <v>322</v>
      </c>
      <c r="J46" s="27" t="s">
        <v>102</v>
      </c>
      <c r="K46" s="28">
        <v>1650000000</v>
      </c>
      <c r="L46" s="29"/>
      <c r="M46" s="29"/>
      <c r="N46" s="29"/>
      <c r="O46" s="8">
        <f t="shared" si="16"/>
        <v>1650000000</v>
      </c>
      <c r="P46" s="28">
        <v>1650000000</v>
      </c>
      <c r="Q46" s="123">
        <v>0</v>
      </c>
      <c r="R46" s="118">
        <v>1650000000</v>
      </c>
      <c r="S46" s="123">
        <v>0</v>
      </c>
      <c r="T46" s="198"/>
      <c r="U46" s="31"/>
    </row>
    <row r="47" spans="2:22" s="32" customFormat="1" ht="64.5" customHeight="1" x14ac:dyDescent="0.25">
      <c r="B47" s="24"/>
      <c r="C47" s="25"/>
      <c r="D47" s="25"/>
      <c r="E47" s="183"/>
      <c r="F47" s="183"/>
      <c r="G47" s="183"/>
      <c r="H47" s="212"/>
      <c r="I47" s="110" t="s">
        <v>322</v>
      </c>
      <c r="J47" s="27" t="s">
        <v>103</v>
      </c>
      <c r="K47" s="28">
        <v>1092623150</v>
      </c>
      <c r="L47" s="29"/>
      <c r="M47" s="29"/>
      <c r="N47" s="29"/>
      <c r="O47" s="8">
        <f t="shared" si="16"/>
        <v>1092623150</v>
      </c>
      <c r="P47" s="28">
        <v>1092623150</v>
      </c>
      <c r="Q47" s="123">
        <v>0</v>
      </c>
      <c r="R47" s="118">
        <v>1092623150</v>
      </c>
      <c r="S47" s="123">
        <v>0</v>
      </c>
      <c r="T47" s="199"/>
      <c r="U47" s="31"/>
    </row>
    <row r="48" spans="2:22" ht="22.5" customHeight="1" x14ac:dyDescent="0.25">
      <c r="B48" s="33"/>
      <c r="C48" s="34"/>
      <c r="D48" s="34"/>
      <c r="E48" s="2" t="s">
        <v>42</v>
      </c>
      <c r="F48" s="2"/>
      <c r="G48" s="2"/>
      <c r="H48" s="2"/>
      <c r="I48" s="113"/>
      <c r="J48" s="2"/>
      <c r="K48" s="14">
        <f>SUM(K39:K47)</f>
        <v>10000000000</v>
      </c>
      <c r="L48" s="14">
        <f>SUM(L46:L47)</f>
        <v>0</v>
      </c>
      <c r="M48" s="14">
        <f>SUM(M46:M47)</f>
        <v>0</v>
      </c>
      <c r="N48" s="14">
        <f>SUM(N46:N47)</f>
        <v>0</v>
      </c>
      <c r="O48" s="14">
        <f>SUM(O39:O47)</f>
        <v>10000000000</v>
      </c>
      <c r="P48" s="14">
        <f>SUM(P39:P47)</f>
        <v>10000000000</v>
      </c>
      <c r="Q48" s="2"/>
      <c r="R48" s="14">
        <f>SUM(R39:R47)</f>
        <v>7671830996</v>
      </c>
      <c r="S48" s="2"/>
      <c r="T48" s="111"/>
      <c r="U48" s="21"/>
    </row>
    <row r="49" spans="2:20" ht="98.25" customHeight="1" x14ac:dyDescent="0.25">
      <c r="B49" s="187" t="s">
        <v>104</v>
      </c>
      <c r="C49" s="173" t="s">
        <v>105</v>
      </c>
      <c r="D49" s="175" t="s">
        <v>106</v>
      </c>
      <c r="E49" s="173" t="s">
        <v>107</v>
      </c>
      <c r="F49" s="3" t="s">
        <v>108</v>
      </c>
      <c r="G49" s="5">
        <v>1685</v>
      </c>
      <c r="H49" s="5"/>
      <c r="I49" s="110" t="s">
        <v>322</v>
      </c>
      <c r="J49" s="3" t="s">
        <v>109</v>
      </c>
      <c r="K49" s="7">
        <v>500000000</v>
      </c>
      <c r="L49" s="7">
        <v>0</v>
      </c>
      <c r="M49" s="7">
        <v>0</v>
      </c>
      <c r="N49" s="7">
        <v>0</v>
      </c>
      <c r="O49" s="8">
        <f>+K49+L49+M49-N49</f>
        <v>500000000</v>
      </c>
      <c r="P49" s="28">
        <v>500000000</v>
      </c>
      <c r="Q49" s="9">
        <f>+P49/O49</f>
        <v>1</v>
      </c>
      <c r="R49" s="28">
        <v>500000000</v>
      </c>
      <c r="S49" s="9">
        <f>+R49/O49</f>
        <v>1</v>
      </c>
      <c r="T49" s="5"/>
    </row>
    <row r="50" spans="2:20" ht="70.5" customHeight="1" x14ac:dyDescent="0.25">
      <c r="B50" s="188"/>
      <c r="C50" s="178"/>
      <c r="D50" s="177"/>
      <c r="E50" s="178"/>
      <c r="F50" s="11" t="s">
        <v>110</v>
      </c>
      <c r="G50" s="5">
        <v>50</v>
      </c>
      <c r="H50" s="5"/>
      <c r="I50" s="110" t="s">
        <v>322</v>
      </c>
      <c r="J50" s="3" t="s">
        <v>111</v>
      </c>
      <c r="K50" s="7">
        <v>500000000</v>
      </c>
      <c r="L50" s="7">
        <v>0</v>
      </c>
      <c r="M50" s="7">
        <v>0</v>
      </c>
      <c r="N50" s="7">
        <v>0</v>
      </c>
      <c r="O50" s="8">
        <f t="shared" ref="O50:O53" si="20">+K50+L50+M50-N50</f>
        <v>500000000</v>
      </c>
      <c r="P50" s="28">
        <v>500000000</v>
      </c>
      <c r="Q50" s="9">
        <f t="shared" ref="Q50:Q52" si="21">+P50/O50</f>
        <v>1</v>
      </c>
      <c r="R50" s="28">
        <v>500000000</v>
      </c>
      <c r="S50" s="9">
        <f t="shared" ref="S50:S52" si="22">+R50/O50</f>
        <v>1</v>
      </c>
      <c r="T50" s="5"/>
    </row>
    <row r="51" spans="2:20" ht="90" customHeight="1" x14ac:dyDescent="0.25">
      <c r="B51" s="188"/>
      <c r="C51" s="178"/>
      <c r="D51" s="177"/>
      <c r="E51" s="178"/>
      <c r="F51" s="11" t="s">
        <v>112</v>
      </c>
      <c r="G51" s="5">
        <v>105</v>
      </c>
      <c r="H51" s="5"/>
      <c r="I51" s="110" t="s">
        <v>322</v>
      </c>
      <c r="J51" s="3" t="s">
        <v>113</v>
      </c>
      <c r="K51" s="7">
        <v>3500000000</v>
      </c>
      <c r="L51" s="7">
        <v>0</v>
      </c>
      <c r="M51" s="7">
        <v>0</v>
      </c>
      <c r="N51" s="7">
        <v>0</v>
      </c>
      <c r="O51" s="8">
        <f t="shared" si="20"/>
        <v>3500000000</v>
      </c>
      <c r="P51" s="28">
        <v>3500000000</v>
      </c>
      <c r="Q51" s="9">
        <f t="shared" si="21"/>
        <v>1</v>
      </c>
      <c r="R51" s="28">
        <v>3000000000</v>
      </c>
      <c r="S51" s="9">
        <f t="shared" si="22"/>
        <v>0.8571428571428571</v>
      </c>
      <c r="T51" s="121" t="s">
        <v>319</v>
      </c>
    </row>
    <row r="52" spans="2:20" ht="123.75" customHeight="1" x14ac:dyDescent="0.25">
      <c r="B52" s="188"/>
      <c r="C52" s="178"/>
      <c r="D52" s="177"/>
      <c r="E52" s="178"/>
      <c r="F52" s="11" t="s">
        <v>114</v>
      </c>
      <c r="G52" s="5">
        <v>260</v>
      </c>
      <c r="H52" s="5"/>
      <c r="I52" s="110" t="s">
        <v>322</v>
      </c>
      <c r="J52" s="3" t="s">
        <v>115</v>
      </c>
      <c r="K52" s="7">
        <v>3500000000</v>
      </c>
      <c r="L52" s="7">
        <v>0</v>
      </c>
      <c r="M52" s="7">
        <v>0</v>
      </c>
      <c r="N52" s="7">
        <v>0</v>
      </c>
      <c r="O52" s="8">
        <f t="shared" si="20"/>
        <v>3500000000</v>
      </c>
      <c r="P52" s="28">
        <v>3500000000</v>
      </c>
      <c r="Q52" s="9">
        <f t="shared" si="21"/>
        <v>1</v>
      </c>
      <c r="R52" s="28">
        <v>1697504000</v>
      </c>
      <c r="S52" s="9">
        <f t="shared" si="22"/>
        <v>0.48500114285714285</v>
      </c>
      <c r="T52" s="121" t="s">
        <v>319</v>
      </c>
    </row>
    <row r="53" spans="2:20" ht="70.5" customHeight="1" x14ac:dyDescent="0.25">
      <c r="B53" s="188"/>
      <c r="C53" s="178"/>
      <c r="D53" s="177"/>
      <c r="E53" s="178"/>
      <c r="F53" s="122" t="s">
        <v>116</v>
      </c>
      <c r="G53" s="119" t="s">
        <v>40</v>
      </c>
      <c r="H53" s="5"/>
      <c r="I53" s="115"/>
      <c r="J53" s="3"/>
      <c r="K53" s="7"/>
      <c r="L53" s="7">
        <v>0</v>
      </c>
      <c r="M53" s="7">
        <v>0</v>
      </c>
      <c r="N53" s="7">
        <v>0</v>
      </c>
      <c r="O53" s="8">
        <f t="shared" si="20"/>
        <v>0</v>
      </c>
      <c r="P53" s="28">
        <v>0</v>
      </c>
      <c r="Q53" s="9">
        <v>0</v>
      </c>
      <c r="R53" s="28">
        <v>0</v>
      </c>
      <c r="S53" s="9">
        <v>0</v>
      </c>
      <c r="T53" s="121" t="s">
        <v>337</v>
      </c>
    </row>
    <row r="54" spans="2:20" ht="26.25" customHeight="1" x14ac:dyDescent="0.25">
      <c r="B54" s="22"/>
      <c r="C54" s="5"/>
      <c r="D54" s="5"/>
      <c r="E54" s="2" t="s">
        <v>42</v>
      </c>
      <c r="F54" s="2"/>
      <c r="G54" s="2"/>
      <c r="H54" s="2"/>
      <c r="I54" s="113"/>
      <c r="J54" s="2"/>
      <c r="K54" s="14">
        <f t="shared" ref="K54:P54" si="23">SUM(K49:K53)</f>
        <v>8000000000</v>
      </c>
      <c r="L54" s="14">
        <f t="shared" si="23"/>
        <v>0</v>
      </c>
      <c r="M54" s="14">
        <f t="shared" si="23"/>
        <v>0</v>
      </c>
      <c r="N54" s="14">
        <f t="shared" si="23"/>
        <v>0</v>
      </c>
      <c r="O54" s="14">
        <f t="shared" si="23"/>
        <v>8000000000</v>
      </c>
      <c r="P54" s="14">
        <f t="shared" si="23"/>
        <v>8000000000</v>
      </c>
      <c r="Q54" s="2"/>
      <c r="R54" s="14">
        <f>SUM(R49:R53)</f>
        <v>5697504000</v>
      </c>
      <c r="S54" s="2"/>
      <c r="T54" s="8"/>
    </row>
    <row r="55" spans="2:20" ht="76.5" customHeight="1" x14ac:dyDescent="0.25">
      <c r="B55" s="187" t="s">
        <v>117</v>
      </c>
      <c r="C55" s="175" t="s">
        <v>118</v>
      </c>
      <c r="D55" s="175" t="s">
        <v>119</v>
      </c>
      <c r="E55" s="173" t="s">
        <v>120</v>
      </c>
      <c r="F55" s="3" t="s">
        <v>121</v>
      </c>
      <c r="G55" s="5">
        <v>11</v>
      </c>
      <c r="H55" s="5"/>
      <c r="I55" s="110" t="s">
        <v>322</v>
      </c>
      <c r="J55" s="3" t="s">
        <v>122</v>
      </c>
      <c r="K55" s="7">
        <v>60000000</v>
      </c>
      <c r="L55" s="7">
        <v>0</v>
      </c>
      <c r="M55" s="7">
        <v>0</v>
      </c>
      <c r="N55" s="7">
        <v>0</v>
      </c>
      <c r="O55" s="8">
        <f>+K55+L55+M55-N55</f>
        <v>60000000</v>
      </c>
      <c r="P55" s="7">
        <v>60000000</v>
      </c>
      <c r="Q55" s="9">
        <f>+P55/O55</f>
        <v>1</v>
      </c>
      <c r="R55" s="7">
        <v>0</v>
      </c>
      <c r="S55" s="9">
        <f>+R55/O55</f>
        <v>0</v>
      </c>
      <c r="T55" s="193" t="s">
        <v>320</v>
      </c>
    </row>
    <row r="56" spans="2:20" ht="68.25" customHeight="1" x14ac:dyDescent="0.25">
      <c r="B56" s="188"/>
      <c r="C56" s="177"/>
      <c r="D56" s="177"/>
      <c r="E56" s="178"/>
      <c r="F56" s="3" t="s">
        <v>123</v>
      </c>
      <c r="G56" s="5">
        <v>533000</v>
      </c>
      <c r="H56" s="5"/>
      <c r="I56" s="110" t="s">
        <v>322</v>
      </c>
      <c r="J56" s="3" t="s">
        <v>124</v>
      </c>
      <c r="K56" s="7">
        <v>5186303713</v>
      </c>
      <c r="L56" s="7"/>
      <c r="M56" s="7"/>
      <c r="N56" s="7"/>
      <c r="O56" s="8">
        <f t="shared" ref="O56:O64" si="24">+K56+L56+M56-N56</f>
        <v>5186303713</v>
      </c>
      <c r="P56" s="7">
        <v>5186303713</v>
      </c>
      <c r="Q56" s="9">
        <f t="shared" ref="Q56:Q64" si="25">+P56/O56</f>
        <v>1</v>
      </c>
      <c r="R56" s="7">
        <v>4504269318</v>
      </c>
      <c r="S56" s="9">
        <f t="shared" ref="S56:S64" si="26">+R56/O56</f>
        <v>0.86849316338909899</v>
      </c>
      <c r="T56" s="195"/>
    </row>
    <row r="57" spans="2:20" ht="59.25" customHeight="1" x14ac:dyDescent="0.25">
      <c r="B57" s="188"/>
      <c r="C57" s="177"/>
      <c r="D57" s="177"/>
      <c r="E57" s="178"/>
      <c r="F57" s="3" t="s">
        <v>125</v>
      </c>
      <c r="G57" s="5">
        <v>7</v>
      </c>
      <c r="H57" s="5"/>
      <c r="I57" s="110" t="s">
        <v>322</v>
      </c>
      <c r="J57" s="3" t="s">
        <v>122</v>
      </c>
      <c r="K57" s="7">
        <v>60000000</v>
      </c>
      <c r="L57" s="7"/>
      <c r="M57" s="7"/>
      <c r="N57" s="7"/>
      <c r="O57" s="8">
        <f t="shared" si="24"/>
        <v>60000000</v>
      </c>
      <c r="P57" s="7">
        <v>60000000</v>
      </c>
      <c r="Q57" s="9">
        <f t="shared" si="25"/>
        <v>1</v>
      </c>
      <c r="R57" s="7">
        <v>0</v>
      </c>
      <c r="S57" s="9">
        <f t="shared" si="26"/>
        <v>0</v>
      </c>
      <c r="T57" s="195"/>
    </row>
    <row r="58" spans="2:20" ht="60.75" customHeight="1" x14ac:dyDescent="0.25">
      <c r="B58" s="188"/>
      <c r="C58" s="177"/>
      <c r="D58" s="177"/>
      <c r="E58" s="178"/>
      <c r="F58" s="3" t="s">
        <v>126</v>
      </c>
      <c r="G58" s="5">
        <v>312931</v>
      </c>
      <c r="H58" s="5"/>
      <c r="I58" s="110" t="s">
        <v>322</v>
      </c>
      <c r="J58" s="3" t="s">
        <v>124</v>
      </c>
      <c r="K58" s="7">
        <v>919297654</v>
      </c>
      <c r="L58" s="7"/>
      <c r="M58" s="7"/>
      <c r="N58" s="7"/>
      <c r="O58" s="8">
        <f t="shared" si="24"/>
        <v>919297654</v>
      </c>
      <c r="P58" s="7">
        <v>919297654</v>
      </c>
      <c r="Q58" s="9">
        <f t="shared" si="25"/>
        <v>1</v>
      </c>
      <c r="R58" s="7">
        <v>0</v>
      </c>
      <c r="S58" s="9">
        <f t="shared" si="26"/>
        <v>0</v>
      </c>
      <c r="T58" s="196"/>
    </row>
    <row r="59" spans="2:20" ht="74.25" customHeight="1" x14ac:dyDescent="0.25">
      <c r="B59" s="188"/>
      <c r="C59" s="177"/>
      <c r="D59" s="177"/>
      <c r="E59" s="178"/>
      <c r="F59" s="3" t="s">
        <v>127</v>
      </c>
      <c r="G59" s="5">
        <v>3</v>
      </c>
      <c r="H59" s="5"/>
      <c r="I59" s="110" t="s">
        <v>322</v>
      </c>
      <c r="J59" s="3" t="s">
        <v>128</v>
      </c>
      <c r="K59" s="7">
        <v>800000000</v>
      </c>
      <c r="L59" s="7"/>
      <c r="M59" s="7"/>
      <c r="N59" s="7"/>
      <c r="O59" s="8">
        <f t="shared" si="24"/>
        <v>800000000</v>
      </c>
      <c r="P59" s="7">
        <v>800000000</v>
      </c>
      <c r="Q59" s="9">
        <f t="shared" si="25"/>
        <v>1</v>
      </c>
      <c r="R59" s="7">
        <v>800000000</v>
      </c>
      <c r="S59" s="9">
        <f t="shared" si="26"/>
        <v>1</v>
      </c>
      <c r="T59" s="5"/>
    </row>
    <row r="60" spans="2:20" ht="74.25" customHeight="1" x14ac:dyDescent="0.25">
      <c r="B60" s="188"/>
      <c r="C60" s="177"/>
      <c r="D60" s="177"/>
      <c r="E60" s="178"/>
      <c r="F60" s="3" t="s">
        <v>129</v>
      </c>
      <c r="G60" s="5">
        <v>2</v>
      </c>
      <c r="H60" s="5"/>
      <c r="I60" s="110" t="s">
        <v>322</v>
      </c>
      <c r="J60" s="3" t="s">
        <v>130</v>
      </c>
      <c r="K60" s="7">
        <v>800000000</v>
      </c>
      <c r="L60" s="7"/>
      <c r="M60" s="7"/>
      <c r="N60" s="7"/>
      <c r="O60" s="8">
        <f t="shared" si="24"/>
        <v>800000000</v>
      </c>
      <c r="P60" s="7">
        <v>800000000</v>
      </c>
      <c r="Q60" s="9">
        <f t="shared" si="25"/>
        <v>1</v>
      </c>
      <c r="R60" s="7">
        <v>0</v>
      </c>
      <c r="S60" s="9">
        <f t="shared" si="26"/>
        <v>0</v>
      </c>
      <c r="T60" s="193" t="s">
        <v>320</v>
      </c>
    </row>
    <row r="61" spans="2:20" ht="62.25" customHeight="1" x14ac:dyDescent="0.25">
      <c r="B61" s="188"/>
      <c r="C61" s="177"/>
      <c r="D61" s="177"/>
      <c r="E61" s="178"/>
      <c r="F61" s="3" t="s">
        <v>110</v>
      </c>
      <c r="G61" s="5">
        <v>47</v>
      </c>
      <c r="H61" s="5"/>
      <c r="I61" s="110" t="s">
        <v>322</v>
      </c>
      <c r="J61" s="3" t="s">
        <v>122</v>
      </c>
      <c r="K61" s="7">
        <v>136000000</v>
      </c>
      <c r="L61" s="7"/>
      <c r="M61" s="7"/>
      <c r="N61" s="7"/>
      <c r="O61" s="8">
        <f t="shared" si="24"/>
        <v>136000000</v>
      </c>
      <c r="P61" s="7">
        <v>136000000</v>
      </c>
      <c r="Q61" s="9">
        <f t="shared" si="25"/>
        <v>1</v>
      </c>
      <c r="R61" s="7">
        <v>0</v>
      </c>
      <c r="S61" s="9">
        <f t="shared" si="26"/>
        <v>0</v>
      </c>
      <c r="T61" s="195"/>
    </row>
    <row r="62" spans="2:20" ht="66.75" customHeight="1" x14ac:dyDescent="0.25">
      <c r="B62" s="188"/>
      <c r="C62" s="177"/>
      <c r="D62" s="177"/>
      <c r="E62" s="178"/>
      <c r="F62" s="3" t="s">
        <v>131</v>
      </c>
      <c r="G62" s="5">
        <v>7</v>
      </c>
      <c r="H62" s="5"/>
      <c r="I62" s="110" t="s">
        <v>322</v>
      </c>
      <c r="J62" s="3" t="s">
        <v>124</v>
      </c>
      <c r="K62" s="7">
        <v>44534129315</v>
      </c>
      <c r="L62" s="7"/>
      <c r="M62" s="7"/>
      <c r="N62" s="7"/>
      <c r="O62" s="8">
        <f t="shared" si="24"/>
        <v>44534129315</v>
      </c>
      <c r="P62" s="7">
        <v>44534129315</v>
      </c>
      <c r="Q62" s="9">
        <f t="shared" si="25"/>
        <v>1</v>
      </c>
      <c r="R62" s="7">
        <v>37244388040.309998</v>
      </c>
      <c r="S62" s="9">
        <f t="shared" si="26"/>
        <v>0.83631113065828666</v>
      </c>
      <c r="T62" s="195"/>
    </row>
    <row r="63" spans="2:20" ht="66" customHeight="1" x14ac:dyDescent="0.25">
      <c r="B63" s="188"/>
      <c r="C63" s="177"/>
      <c r="D63" s="177"/>
      <c r="E63" s="178"/>
      <c r="F63" s="3" t="s">
        <v>112</v>
      </c>
      <c r="G63" s="5">
        <v>3</v>
      </c>
      <c r="H63" s="5"/>
      <c r="I63" s="110" t="s">
        <v>322</v>
      </c>
      <c r="J63" s="3" t="s">
        <v>132</v>
      </c>
      <c r="K63" s="7">
        <v>900000000</v>
      </c>
      <c r="L63" s="7"/>
      <c r="M63" s="7"/>
      <c r="N63" s="7"/>
      <c r="O63" s="8">
        <f t="shared" si="24"/>
        <v>900000000</v>
      </c>
      <c r="P63" s="7">
        <v>900000000</v>
      </c>
      <c r="Q63" s="9">
        <f t="shared" si="25"/>
        <v>1</v>
      </c>
      <c r="R63" s="7">
        <v>0</v>
      </c>
      <c r="S63" s="9">
        <f t="shared" si="26"/>
        <v>0</v>
      </c>
      <c r="T63" s="195"/>
    </row>
    <row r="64" spans="2:20" ht="69" customHeight="1" x14ac:dyDescent="0.25">
      <c r="B64" s="188"/>
      <c r="C64" s="177"/>
      <c r="D64" s="177"/>
      <c r="E64" s="178"/>
      <c r="F64" s="3" t="s">
        <v>133</v>
      </c>
      <c r="G64" s="5">
        <v>3</v>
      </c>
      <c r="H64" s="5"/>
      <c r="I64" s="110" t="s">
        <v>322</v>
      </c>
      <c r="J64" s="3" t="s">
        <v>134</v>
      </c>
      <c r="K64" s="7">
        <v>3604269318</v>
      </c>
      <c r="L64" s="7"/>
      <c r="M64" s="7"/>
      <c r="N64" s="7"/>
      <c r="O64" s="8">
        <f t="shared" si="24"/>
        <v>3604269318</v>
      </c>
      <c r="P64" s="7">
        <v>3604269318</v>
      </c>
      <c r="Q64" s="9">
        <f t="shared" si="25"/>
        <v>1</v>
      </c>
      <c r="R64" s="7">
        <v>0</v>
      </c>
      <c r="S64" s="9">
        <f t="shared" si="26"/>
        <v>0</v>
      </c>
      <c r="T64" s="196"/>
    </row>
    <row r="65" spans="2:21" ht="26.25" customHeight="1" x14ac:dyDescent="0.25">
      <c r="B65" s="22"/>
      <c r="C65" s="5"/>
      <c r="D65" s="5"/>
      <c r="E65" s="2" t="s">
        <v>42</v>
      </c>
      <c r="F65" s="2"/>
      <c r="G65" s="2"/>
      <c r="H65" s="2"/>
      <c r="I65" s="113"/>
      <c r="J65" s="2"/>
      <c r="K65" s="14">
        <f t="shared" ref="K65:P65" si="27">SUM(K55:K64)</f>
        <v>57000000000</v>
      </c>
      <c r="L65" s="14">
        <f t="shared" si="27"/>
        <v>0</v>
      </c>
      <c r="M65" s="14">
        <f t="shared" si="27"/>
        <v>0</v>
      </c>
      <c r="N65" s="14">
        <f t="shared" si="27"/>
        <v>0</v>
      </c>
      <c r="O65" s="14">
        <f t="shared" si="27"/>
        <v>57000000000</v>
      </c>
      <c r="P65" s="14">
        <f t="shared" si="27"/>
        <v>57000000000</v>
      </c>
      <c r="Q65" s="2"/>
      <c r="R65" s="14">
        <f>SUM(R55:R64)</f>
        <v>42548657358.309998</v>
      </c>
      <c r="S65" s="2"/>
      <c r="T65" s="5"/>
    </row>
    <row r="66" spans="2:21" ht="119.25" customHeight="1" x14ac:dyDescent="0.25">
      <c r="B66" s="187" t="s">
        <v>135</v>
      </c>
      <c r="C66" s="173" t="s">
        <v>136</v>
      </c>
      <c r="D66" s="175" t="s">
        <v>137</v>
      </c>
      <c r="E66" s="173" t="s">
        <v>138</v>
      </c>
      <c r="F66" s="3" t="s">
        <v>139</v>
      </c>
      <c r="G66" s="5">
        <v>2127</v>
      </c>
      <c r="H66" s="5"/>
      <c r="I66" s="110" t="s">
        <v>322</v>
      </c>
      <c r="J66" s="11" t="s">
        <v>140</v>
      </c>
      <c r="K66" s="7">
        <v>20740000000</v>
      </c>
      <c r="L66" s="7">
        <v>0</v>
      </c>
      <c r="M66" s="7">
        <v>0</v>
      </c>
      <c r="N66" s="7">
        <v>0</v>
      </c>
      <c r="O66" s="8">
        <f t="shared" ref="O66:O69" si="28">+K66+L66+M66-N66</f>
        <v>20740000000</v>
      </c>
      <c r="P66" s="7">
        <v>20740000000</v>
      </c>
      <c r="Q66" s="9">
        <f>+P66/O66</f>
        <v>1</v>
      </c>
      <c r="R66" s="19">
        <v>17371882406.18</v>
      </c>
      <c r="S66" s="9">
        <f>+R66/O66</f>
        <v>0.8376028161128255</v>
      </c>
      <c r="T66" s="121" t="s">
        <v>319</v>
      </c>
    </row>
    <row r="67" spans="2:21" ht="105" customHeight="1" x14ac:dyDescent="0.25">
      <c r="B67" s="188"/>
      <c r="C67" s="178"/>
      <c r="D67" s="177"/>
      <c r="E67" s="178"/>
      <c r="F67" s="3" t="s">
        <v>139</v>
      </c>
      <c r="G67" s="5">
        <v>17000</v>
      </c>
      <c r="H67" s="5">
        <v>17000</v>
      </c>
      <c r="I67" s="3" t="s">
        <v>318</v>
      </c>
      <c r="J67" s="11" t="s">
        <v>141</v>
      </c>
      <c r="K67" s="7">
        <v>5150000000</v>
      </c>
      <c r="L67" s="7">
        <v>0</v>
      </c>
      <c r="M67" s="7">
        <v>0</v>
      </c>
      <c r="N67" s="7">
        <v>0</v>
      </c>
      <c r="O67" s="8">
        <f t="shared" si="28"/>
        <v>5150000000</v>
      </c>
      <c r="P67" s="7">
        <v>5150000000</v>
      </c>
      <c r="Q67" s="9">
        <f t="shared" ref="Q67:Q69" si="29">+P67/O67</f>
        <v>1</v>
      </c>
      <c r="R67" s="19">
        <v>5150000000</v>
      </c>
      <c r="S67" s="9">
        <f t="shared" ref="S67:S69" si="30">+R67/O67</f>
        <v>1</v>
      </c>
      <c r="T67" s="5"/>
    </row>
    <row r="68" spans="2:21" ht="96.75" customHeight="1" x14ac:dyDescent="0.25">
      <c r="B68" s="188"/>
      <c r="C68" s="178"/>
      <c r="D68" s="177"/>
      <c r="E68" s="178"/>
      <c r="F68" s="3" t="s">
        <v>142</v>
      </c>
      <c r="G68" s="5"/>
      <c r="H68" s="5"/>
      <c r="I68" s="110" t="s">
        <v>322</v>
      </c>
      <c r="J68" s="11" t="s">
        <v>143</v>
      </c>
      <c r="K68" s="7">
        <v>1000000000</v>
      </c>
      <c r="L68" s="7"/>
      <c r="M68" s="7"/>
      <c r="N68" s="7"/>
      <c r="O68" s="8">
        <f t="shared" si="28"/>
        <v>1000000000</v>
      </c>
      <c r="P68" s="7">
        <v>1000000000</v>
      </c>
      <c r="Q68" s="9">
        <f t="shared" si="29"/>
        <v>1</v>
      </c>
      <c r="R68" s="19">
        <v>1000000000</v>
      </c>
      <c r="S68" s="9">
        <f>+R68/O68</f>
        <v>1</v>
      </c>
      <c r="T68" s="5"/>
    </row>
    <row r="69" spans="2:21" ht="92.25" customHeight="1" x14ac:dyDescent="0.25">
      <c r="B69" s="188"/>
      <c r="C69" s="178"/>
      <c r="D69" s="177"/>
      <c r="E69" s="178"/>
      <c r="F69" s="3" t="s">
        <v>139</v>
      </c>
      <c r="G69" s="5"/>
      <c r="H69" s="5"/>
      <c r="I69" s="110" t="s">
        <v>322</v>
      </c>
      <c r="J69" s="11" t="s">
        <v>144</v>
      </c>
      <c r="K69" s="7">
        <v>3110000000</v>
      </c>
      <c r="L69" s="7">
        <v>0</v>
      </c>
      <c r="M69" s="7">
        <v>0</v>
      </c>
      <c r="N69" s="7">
        <v>0</v>
      </c>
      <c r="O69" s="8">
        <f t="shared" si="28"/>
        <v>3110000000</v>
      </c>
      <c r="P69" s="7">
        <v>3110000000</v>
      </c>
      <c r="Q69" s="9">
        <f t="shared" si="29"/>
        <v>1</v>
      </c>
      <c r="R69" s="19">
        <v>3110000000</v>
      </c>
      <c r="S69" s="9">
        <f t="shared" si="30"/>
        <v>1</v>
      </c>
      <c r="T69" s="5"/>
    </row>
    <row r="70" spans="2:21" ht="26.25" customHeight="1" x14ac:dyDescent="0.25">
      <c r="B70" s="188"/>
      <c r="C70" s="178"/>
      <c r="D70" s="5"/>
      <c r="E70" s="2" t="s">
        <v>42</v>
      </c>
      <c r="F70" s="2"/>
      <c r="G70" s="2"/>
      <c r="H70" s="2"/>
      <c r="I70" s="113"/>
      <c r="J70" s="2"/>
      <c r="K70" s="14">
        <f t="shared" ref="K70:P70" si="31">SUM(K66:K69)</f>
        <v>30000000000</v>
      </c>
      <c r="L70" s="14">
        <f t="shared" si="31"/>
        <v>0</v>
      </c>
      <c r="M70" s="14">
        <f t="shared" si="31"/>
        <v>0</v>
      </c>
      <c r="N70" s="14">
        <f t="shared" si="31"/>
        <v>0</v>
      </c>
      <c r="O70" s="14">
        <f t="shared" si="31"/>
        <v>30000000000</v>
      </c>
      <c r="P70" s="14">
        <f t="shared" si="31"/>
        <v>30000000000</v>
      </c>
      <c r="Q70" s="2"/>
      <c r="R70" s="14">
        <f>SUM(R66:R69)</f>
        <v>26631882406.18</v>
      </c>
      <c r="S70" s="2"/>
      <c r="T70" s="8"/>
      <c r="U70" s="21"/>
    </row>
    <row r="71" spans="2:21" ht="70.5" customHeight="1" x14ac:dyDescent="0.25">
      <c r="B71" s="188"/>
      <c r="C71" s="178"/>
      <c r="D71" s="175" t="s">
        <v>145</v>
      </c>
      <c r="E71" s="173" t="s">
        <v>146</v>
      </c>
      <c r="F71" s="3" t="s">
        <v>147</v>
      </c>
      <c r="G71" s="5">
        <v>1</v>
      </c>
      <c r="H71" s="5"/>
      <c r="I71" s="110" t="s">
        <v>322</v>
      </c>
      <c r="J71" s="11" t="s">
        <v>148</v>
      </c>
      <c r="K71" s="7">
        <v>950000000</v>
      </c>
      <c r="L71" s="7">
        <v>0</v>
      </c>
      <c r="M71" s="7">
        <v>0</v>
      </c>
      <c r="N71" s="7">
        <v>0</v>
      </c>
      <c r="O71" s="8">
        <f>+K71+L71+M71-N71</f>
        <v>950000000</v>
      </c>
      <c r="P71" s="8">
        <v>950000000</v>
      </c>
      <c r="Q71" s="9">
        <f>+P71/O71</f>
        <v>1</v>
      </c>
      <c r="R71" s="8">
        <v>950000000</v>
      </c>
      <c r="S71" s="9">
        <f>+R71/O71</f>
        <v>1</v>
      </c>
      <c r="T71" s="5"/>
    </row>
    <row r="72" spans="2:21" ht="70.5" customHeight="1" x14ac:dyDescent="0.25">
      <c r="B72" s="188"/>
      <c r="C72" s="178"/>
      <c r="D72" s="177"/>
      <c r="E72" s="178"/>
      <c r="F72" s="3" t="s">
        <v>147</v>
      </c>
      <c r="G72" s="5">
        <v>1</v>
      </c>
      <c r="H72" s="5"/>
      <c r="I72" s="110" t="s">
        <v>322</v>
      </c>
      <c r="J72" s="11" t="s">
        <v>149</v>
      </c>
      <c r="K72" s="7">
        <v>450000000</v>
      </c>
      <c r="L72" s="7">
        <v>0</v>
      </c>
      <c r="M72" s="7">
        <v>0</v>
      </c>
      <c r="N72" s="7">
        <v>0</v>
      </c>
      <c r="O72" s="8">
        <f t="shared" ref="O72:O79" si="32">+K72+L72+M72-N72</f>
        <v>450000000</v>
      </c>
      <c r="P72" s="8">
        <v>450000000</v>
      </c>
      <c r="Q72" s="9">
        <f t="shared" ref="Q72:Q78" si="33">+P72/O72</f>
        <v>1</v>
      </c>
      <c r="R72" s="8">
        <v>450000000</v>
      </c>
      <c r="S72" s="9">
        <f t="shared" ref="S72:S78" si="34">+R72/O72</f>
        <v>1</v>
      </c>
      <c r="T72" s="5"/>
    </row>
    <row r="73" spans="2:21" ht="70.5" customHeight="1" x14ac:dyDescent="0.25">
      <c r="B73" s="188"/>
      <c r="C73" s="178"/>
      <c r="D73" s="177"/>
      <c r="E73" s="178"/>
      <c r="F73" s="3" t="s">
        <v>147</v>
      </c>
      <c r="G73" s="5">
        <v>1</v>
      </c>
      <c r="H73" s="5"/>
      <c r="I73" s="110" t="s">
        <v>322</v>
      </c>
      <c r="J73" s="11" t="s">
        <v>150</v>
      </c>
      <c r="K73" s="7">
        <v>350000000</v>
      </c>
      <c r="L73" s="7">
        <v>0</v>
      </c>
      <c r="M73" s="7">
        <v>0</v>
      </c>
      <c r="N73" s="7">
        <v>0</v>
      </c>
      <c r="O73" s="8">
        <f t="shared" si="32"/>
        <v>350000000</v>
      </c>
      <c r="P73" s="8">
        <v>350000000</v>
      </c>
      <c r="Q73" s="9">
        <f t="shared" si="33"/>
        <v>1</v>
      </c>
      <c r="R73" s="8">
        <v>350000000</v>
      </c>
      <c r="S73" s="9">
        <f t="shared" si="34"/>
        <v>1</v>
      </c>
      <c r="T73" s="5"/>
    </row>
    <row r="74" spans="2:21" ht="70.5" customHeight="1" x14ac:dyDescent="0.25">
      <c r="B74" s="188"/>
      <c r="C74" s="178"/>
      <c r="D74" s="177"/>
      <c r="E74" s="178"/>
      <c r="F74" s="3" t="s">
        <v>147</v>
      </c>
      <c r="G74" s="5">
        <v>1</v>
      </c>
      <c r="H74" s="5"/>
      <c r="I74" s="110" t="s">
        <v>322</v>
      </c>
      <c r="J74" s="11" t="s">
        <v>151</v>
      </c>
      <c r="K74" s="7">
        <v>250000000</v>
      </c>
      <c r="L74" s="7">
        <v>0</v>
      </c>
      <c r="M74" s="7">
        <v>0</v>
      </c>
      <c r="N74" s="7">
        <v>0</v>
      </c>
      <c r="O74" s="8">
        <f t="shared" si="32"/>
        <v>250000000</v>
      </c>
      <c r="P74" s="8">
        <v>250000000</v>
      </c>
      <c r="Q74" s="9">
        <f t="shared" si="33"/>
        <v>1</v>
      </c>
      <c r="R74" s="8">
        <v>250000000</v>
      </c>
      <c r="S74" s="9">
        <f t="shared" si="34"/>
        <v>1</v>
      </c>
      <c r="T74" s="5"/>
    </row>
    <row r="75" spans="2:21" ht="70.5" customHeight="1" x14ac:dyDescent="0.25">
      <c r="B75" s="188"/>
      <c r="C75" s="178"/>
      <c r="D75" s="177"/>
      <c r="E75" s="178"/>
      <c r="F75" s="3" t="s">
        <v>147</v>
      </c>
      <c r="G75" s="5">
        <v>1</v>
      </c>
      <c r="H75" s="5"/>
      <c r="I75" s="110" t="s">
        <v>322</v>
      </c>
      <c r="J75" s="11" t="s">
        <v>152</v>
      </c>
      <c r="K75" s="7">
        <v>250000000</v>
      </c>
      <c r="L75" s="7">
        <v>0</v>
      </c>
      <c r="M75" s="7">
        <v>0</v>
      </c>
      <c r="N75" s="7">
        <v>0</v>
      </c>
      <c r="O75" s="8">
        <f t="shared" si="32"/>
        <v>250000000</v>
      </c>
      <c r="P75" s="8">
        <v>250000000</v>
      </c>
      <c r="Q75" s="9">
        <f t="shared" si="33"/>
        <v>1</v>
      </c>
      <c r="R75" s="8">
        <v>250000000</v>
      </c>
      <c r="S75" s="9">
        <f t="shared" si="34"/>
        <v>1</v>
      </c>
      <c r="T75" s="5"/>
    </row>
    <row r="76" spans="2:21" ht="151.5" customHeight="1" x14ac:dyDescent="0.25">
      <c r="B76" s="188"/>
      <c r="C76" s="178"/>
      <c r="D76" s="177"/>
      <c r="E76" s="178"/>
      <c r="F76" s="3" t="s">
        <v>147</v>
      </c>
      <c r="G76" s="5">
        <v>1</v>
      </c>
      <c r="H76" s="5"/>
      <c r="I76" s="110" t="s">
        <v>322</v>
      </c>
      <c r="J76" s="11" t="s">
        <v>153</v>
      </c>
      <c r="K76" s="7">
        <v>4800000000</v>
      </c>
      <c r="L76" s="7">
        <v>0</v>
      </c>
      <c r="M76" s="7">
        <v>0</v>
      </c>
      <c r="N76" s="7">
        <v>0</v>
      </c>
      <c r="O76" s="8">
        <f t="shared" si="32"/>
        <v>4800000000</v>
      </c>
      <c r="P76" s="8">
        <v>4800000000</v>
      </c>
      <c r="Q76" s="9">
        <f t="shared" si="33"/>
        <v>1</v>
      </c>
      <c r="R76" s="8">
        <v>2800000000</v>
      </c>
      <c r="S76" s="9">
        <f t="shared" si="34"/>
        <v>0.58333333333333337</v>
      </c>
      <c r="T76" s="121" t="s">
        <v>319</v>
      </c>
    </row>
    <row r="77" spans="2:21" ht="88.5" customHeight="1" x14ac:dyDescent="0.25">
      <c r="B77" s="188"/>
      <c r="C77" s="178"/>
      <c r="D77" s="177"/>
      <c r="E77" s="178"/>
      <c r="F77" s="3" t="s">
        <v>147</v>
      </c>
      <c r="G77" s="5">
        <v>1</v>
      </c>
      <c r="H77" s="5"/>
      <c r="I77" s="110" t="s">
        <v>322</v>
      </c>
      <c r="J77" s="11" t="s">
        <v>154</v>
      </c>
      <c r="K77" s="7">
        <v>1500000000</v>
      </c>
      <c r="L77" s="7">
        <v>0</v>
      </c>
      <c r="M77" s="7">
        <v>0</v>
      </c>
      <c r="N77" s="7">
        <v>0</v>
      </c>
      <c r="O77" s="8">
        <f t="shared" si="32"/>
        <v>1500000000</v>
      </c>
      <c r="P77" s="8">
        <v>1500000000</v>
      </c>
      <c r="Q77" s="9">
        <f t="shared" si="33"/>
        <v>1</v>
      </c>
      <c r="R77" s="8">
        <v>1500000000</v>
      </c>
      <c r="S77" s="9">
        <f t="shared" si="34"/>
        <v>1</v>
      </c>
      <c r="T77" s="5"/>
    </row>
    <row r="78" spans="2:21" ht="87.75" customHeight="1" x14ac:dyDescent="0.25">
      <c r="B78" s="188"/>
      <c r="C78" s="178"/>
      <c r="D78" s="177"/>
      <c r="E78" s="178"/>
      <c r="F78" s="3" t="s">
        <v>147</v>
      </c>
      <c r="G78" s="5">
        <v>1</v>
      </c>
      <c r="H78" s="5"/>
      <c r="I78" s="110" t="s">
        <v>322</v>
      </c>
      <c r="J78" s="11" t="s">
        <v>155</v>
      </c>
      <c r="K78" s="7">
        <v>450000000</v>
      </c>
      <c r="L78" s="7">
        <v>0</v>
      </c>
      <c r="M78" s="7">
        <v>0</v>
      </c>
      <c r="N78" s="7">
        <v>0</v>
      </c>
      <c r="O78" s="8">
        <f t="shared" si="32"/>
        <v>450000000</v>
      </c>
      <c r="P78" s="8">
        <v>450000000</v>
      </c>
      <c r="Q78" s="9">
        <f t="shared" si="33"/>
        <v>1</v>
      </c>
      <c r="R78" s="8">
        <v>450000000</v>
      </c>
      <c r="S78" s="9">
        <f t="shared" si="34"/>
        <v>1</v>
      </c>
      <c r="T78" s="5"/>
    </row>
    <row r="79" spans="2:21" ht="82.5" customHeight="1" x14ac:dyDescent="0.25">
      <c r="B79" s="189"/>
      <c r="C79" s="174"/>
      <c r="D79" s="176"/>
      <c r="E79" s="174"/>
      <c r="F79" s="3" t="s">
        <v>147</v>
      </c>
      <c r="G79" s="5">
        <v>1</v>
      </c>
      <c r="H79" s="5"/>
      <c r="I79" s="110" t="s">
        <v>322</v>
      </c>
      <c r="J79" s="11" t="s">
        <v>156</v>
      </c>
      <c r="K79" s="7">
        <v>1000000000</v>
      </c>
      <c r="L79" s="7">
        <v>0</v>
      </c>
      <c r="M79" s="7">
        <v>0</v>
      </c>
      <c r="N79" s="7"/>
      <c r="O79" s="8">
        <f t="shared" si="32"/>
        <v>1000000000</v>
      </c>
      <c r="P79" s="8">
        <v>1000000000</v>
      </c>
      <c r="Q79" s="9">
        <v>0</v>
      </c>
      <c r="R79" s="8">
        <v>1000000000</v>
      </c>
      <c r="S79" s="9">
        <v>0</v>
      </c>
      <c r="T79" s="121" t="s">
        <v>326</v>
      </c>
    </row>
    <row r="80" spans="2:21" ht="38.25" customHeight="1" x14ac:dyDescent="0.25">
      <c r="B80" s="22"/>
      <c r="C80" s="5"/>
      <c r="D80" s="5"/>
      <c r="E80" s="2" t="s">
        <v>42</v>
      </c>
      <c r="F80" s="2"/>
      <c r="G80" s="2"/>
      <c r="H80" s="2"/>
      <c r="I80" s="113"/>
      <c r="J80" s="2"/>
      <c r="K80" s="14">
        <f>SUM(K71:K79)</f>
        <v>10000000000</v>
      </c>
      <c r="L80" s="14">
        <f>SUM(L71:L79)</f>
        <v>0</v>
      </c>
      <c r="M80" s="14">
        <f t="shared" ref="M80:N80" si="35">SUM(M71:M79)</f>
        <v>0</v>
      </c>
      <c r="N80" s="14">
        <f t="shared" si="35"/>
        <v>0</v>
      </c>
      <c r="O80" s="14">
        <f>SUM(O71:O79)</f>
        <v>10000000000</v>
      </c>
      <c r="P80" s="14">
        <f>SUM(P71:P79)</f>
        <v>10000000000</v>
      </c>
      <c r="Q80" s="2"/>
      <c r="R80" s="14">
        <f>SUM(R71:R79)</f>
        <v>8000000000</v>
      </c>
      <c r="S80" s="2"/>
      <c r="T80" s="121" t="s">
        <v>327</v>
      </c>
    </row>
    <row r="81" spans="2:20" ht="37.5" customHeight="1" x14ac:dyDescent="0.25">
      <c r="B81" s="22"/>
      <c r="C81" s="5"/>
      <c r="D81" s="5"/>
      <c r="E81" s="2" t="s">
        <v>157</v>
      </c>
      <c r="F81" s="2"/>
      <c r="G81" s="2"/>
      <c r="H81" s="2"/>
      <c r="I81" s="113"/>
      <c r="J81" s="2" t="s">
        <v>158</v>
      </c>
      <c r="K81" s="14">
        <f>+K14+K16+K23+K27+K33+K38+K54+K65+K70+K80+K48</f>
        <v>371736754565</v>
      </c>
      <c r="L81" s="14">
        <f>+L14+L16+L23+L27+L33+L38+L54+L65+L70+L80</f>
        <v>14728407962</v>
      </c>
      <c r="M81" s="14">
        <f>+M14+M16+M23+M27+M33+M38+M54+M65+M70+M80</f>
        <v>2366015633</v>
      </c>
      <c r="N81" s="14">
        <f>+N14+N16+N23+N27+N33+N38+N54+N65+N70+N80</f>
        <v>2366015633</v>
      </c>
      <c r="O81" s="14">
        <f>+O14+O16+O23+O27+O33+O38+O54+O65+O70+O80+O48</f>
        <v>386465162527</v>
      </c>
      <c r="P81" s="14">
        <f>+P14+P16+P23+P27+P33+P38+P54+P65+P70+P80+P48</f>
        <v>383248706939.17004</v>
      </c>
      <c r="Q81" s="2"/>
      <c r="R81" s="14">
        <f>+R14+R16+R23+R27+R33+R38+R48+R54+R65+R70+R80</f>
        <v>336030321658.47003</v>
      </c>
      <c r="S81" s="2"/>
      <c r="T81" s="121" t="s">
        <v>327</v>
      </c>
    </row>
    <row r="82" spans="2:20" ht="15" customHeight="1" x14ac:dyDescent="0.3">
      <c r="B82" s="190" t="s">
        <v>339</v>
      </c>
      <c r="C82" s="190"/>
      <c r="D82" s="190"/>
      <c r="E82" s="190"/>
      <c r="F82" s="190"/>
      <c r="G82" s="190"/>
      <c r="H82" s="190"/>
      <c r="I82" s="190"/>
      <c r="J82" s="190"/>
      <c r="K82" s="190"/>
      <c r="L82" s="190"/>
      <c r="M82" s="190"/>
      <c r="N82" s="190"/>
    </row>
    <row r="83" spans="2:20" x14ac:dyDescent="0.25">
      <c r="E83" s="129" t="s">
        <v>338</v>
      </c>
      <c r="O83" s="21"/>
      <c r="P83" s="35"/>
      <c r="R83" s="35"/>
    </row>
    <row r="84" spans="2:20" x14ac:dyDescent="0.25">
      <c r="K84" s="21"/>
      <c r="O84" s="15"/>
      <c r="P84" s="21"/>
      <c r="R84" s="21"/>
    </row>
    <row r="85" spans="2:20" x14ac:dyDescent="0.25">
      <c r="K85" s="21"/>
      <c r="P85" s="21"/>
      <c r="R85" s="21"/>
    </row>
    <row r="86" spans="2:20" x14ac:dyDescent="0.25">
      <c r="O86" s="16"/>
      <c r="P86" s="21"/>
      <c r="R86" s="21"/>
    </row>
    <row r="87" spans="2:20" x14ac:dyDescent="0.25">
      <c r="K87" s="21"/>
    </row>
    <row r="88" spans="2:20" x14ac:dyDescent="0.25">
      <c r="P88" s="21"/>
    </row>
  </sheetData>
  <mergeCells count="118">
    <mergeCell ref="T55:T58"/>
    <mergeCell ref="T60:T64"/>
    <mergeCell ref="T39:T47"/>
    <mergeCell ref="I6:I8"/>
    <mergeCell ref="I17:I18"/>
    <mergeCell ref="H17:H18"/>
    <mergeCell ref="H19:H20"/>
    <mergeCell ref="I19:I20"/>
    <mergeCell ref="H21:H22"/>
    <mergeCell ref="I21:I22"/>
    <mergeCell ref="H24:H26"/>
    <mergeCell ref="I24:I26"/>
    <mergeCell ref="R21:R22"/>
    <mergeCell ref="S21:S22"/>
    <mergeCell ref="I34:I37"/>
    <mergeCell ref="T21:T22"/>
    <mergeCell ref="H39:H41"/>
    <mergeCell ref="H42:H44"/>
    <mergeCell ref="H46:H47"/>
    <mergeCell ref="B82:N82"/>
    <mergeCell ref="F1:S3"/>
    <mergeCell ref="T7:T8"/>
    <mergeCell ref="T17:T18"/>
    <mergeCell ref="B66:B79"/>
    <mergeCell ref="C66:C79"/>
    <mergeCell ref="D66:D69"/>
    <mergeCell ref="E66:E69"/>
    <mergeCell ref="D71:D79"/>
    <mergeCell ref="E71:E79"/>
    <mergeCell ref="B49:B53"/>
    <mergeCell ref="C49:C53"/>
    <mergeCell ref="D49:D53"/>
    <mergeCell ref="E49:E53"/>
    <mergeCell ref="B55:B64"/>
    <mergeCell ref="C55:C64"/>
    <mergeCell ref="D55:D64"/>
    <mergeCell ref="E55:E64"/>
    <mergeCell ref="E39:E47"/>
    <mergeCell ref="F39:F41"/>
    <mergeCell ref="G39:G41"/>
    <mergeCell ref="F42:F44"/>
    <mergeCell ref="G42:G44"/>
    <mergeCell ref="F46:F47"/>
    <mergeCell ref="B24:B26"/>
    <mergeCell ref="C24:C26"/>
    <mergeCell ref="D24:D26"/>
    <mergeCell ref="E24:E26"/>
    <mergeCell ref="F24:F26"/>
    <mergeCell ref="G46:G47"/>
    <mergeCell ref="B34:B37"/>
    <mergeCell ref="C34:C37"/>
    <mergeCell ref="D34:D37"/>
    <mergeCell ref="E34:E37"/>
    <mergeCell ref="F35:F37"/>
    <mergeCell ref="G35:G37"/>
    <mergeCell ref="G24:G26"/>
    <mergeCell ref="B28:B32"/>
    <mergeCell ref="C28:C32"/>
    <mergeCell ref="D28:D32"/>
    <mergeCell ref="E28:E32"/>
    <mergeCell ref="F31:F32"/>
    <mergeCell ref="F21:F22"/>
    <mergeCell ref="G21:G22"/>
    <mergeCell ref="K21:K22"/>
    <mergeCell ref="L21:L22"/>
    <mergeCell ref="M21:M22"/>
    <mergeCell ref="N21:N22"/>
    <mergeCell ref="O21:O22"/>
    <mergeCell ref="P21:P22"/>
    <mergeCell ref="Q21:Q22"/>
    <mergeCell ref="B6:B8"/>
    <mergeCell ref="C6:C8"/>
    <mergeCell ref="D6:D8"/>
    <mergeCell ref="E6:E8"/>
    <mergeCell ref="Q17:Q18"/>
    <mergeCell ref="R17:R18"/>
    <mergeCell ref="S17:S18"/>
    <mergeCell ref="F19:F20"/>
    <mergeCell ref="G19:G20"/>
    <mergeCell ref="K19:K20"/>
    <mergeCell ref="L19:L20"/>
    <mergeCell ref="M19:M20"/>
    <mergeCell ref="N19:N20"/>
    <mergeCell ref="O19:O20"/>
    <mergeCell ref="K17:K18"/>
    <mergeCell ref="L17:L18"/>
    <mergeCell ref="M17:M18"/>
    <mergeCell ref="N17:N18"/>
    <mergeCell ref="O17:O18"/>
    <mergeCell ref="P17:P18"/>
    <mergeCell ref="P19:P20"/>
    <mergeCell ref="Q19:Q20"/>
    <mergeCell ref="R19:R20"/>
    <mergeCell ref="S19:S20"/>
    <mergeCell ref="F6:F8"/>
    <mergeCell ref="G6:G8"/>
    <mergeCell ref="B1:E3"/>
    <mergeCell ref="J4:S4"/>
    <mergeCell ref="S7:S8"/>
    <mergeCell ref="B9:B22"/>
    <mergeCell ref="C9:C22"/>
    <mergeCell ref="D9:D13"/>
    <mergeCell ref="E9:E13"/>
    <mergeCell ref="G11:G12"/>
    <mergeCell ref="D17:D22"/>
    <mergeCell ref="E17:E22"/>
    <mergeCell ref="F17:F18"/>
    <mergeCell ref="G17:G18"/>
    <mergeCell ref="H6:H8"/>
    <mergeCell ref="J6:J8"/>
    <mergeCell ref="K6:O6"/>
    <mergeCell ref="P6:S6"/>
    <mergeCell ref="K7:L7"/>
    <mergeCell ref="M7:N7"/>
    <mergeCell ref="O7:O8"/>
    <mergeCell ref="P7:P8"/>
    <mergeCell ref="Q7:Q8"/>
    <mergeCell ref="R7:R8"/>
  </mergeCells>
  <printOptions horizontalCentered="1"/>
  <pageMargins left="0.39370078740157483" right="0.39370078740157483" top="0.39370078740157483" bottom="0.39370078740157483" header="0.31496062992125984" footer="0.31496062992125984"/>
  <pageSetup paperSize="5"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Plan de Inversión 2021</vt:lpstr>
      <vt:lpstr>Control de Cambios</vt:lpstr>
      <vt:lpstr>Seguimiento OAPII - 4 trimestre</vt:lpstr>
      <vt:lpstr>Seguimiento OCI - 4 trimestre</vt:lpstr>
      <vt:lpstr>'Plan de Inversión 2021'!Área_de_impresión</vt:lpstr>
      <vt:lpstr>'Seguimiento OAPII - 4 trimestre'!Área_de_impresión</vt:lpstr>
      <vt:lpstr>'Seguimiento OCI - 4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Rodríguez González</dc:creator>
  <cp:lastModifiedBy>Guillermo Alba Cárdenas</cp:lastModifiedBy>
  <dcterms:created xsi:type="dcterms:W3CDTF">2022-03-23T15:16:41Z</dcterms:created>
  <dcterms:modified xsi:type="dcterms:W3CDTF">2022-03-30T22:04:24Z</dcterms:modified>
</cp:coreProperties>
</file>