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PLAN MEJORAMIENTO ARCHIVISTICO" sheetId="1" r:id="rId1"/>
    <sheet name="SEGUIMIENTO" sheetId="2" state="hidden" r:id="rId2"/>
  </sheets>
  <definedNames>
    <definedName name="_xlfn.COUNTIFS" hidden="1">#NAME?</definedName>
    <definedName name="_xlnm.Print_Area" localSheetId="0">'PLAN MEJORAMIENTO ARCHIVISTICO'!$A$1:$T$64</definedName>
    <definedName name="_xlnm.Print_Titles" localSheetId="0">'PLAN MEJORAMIENTO ARCHIVISTICO'!$1:$11</definedName>
  </definedNames>
  <calcPr fullCalcOnLoad="1"/>
</workbook>
</file>

<file path=xl/comments1.xml><?xml version="1.0" encoding="utf-8"?>
<comments xmlns="http://schemas.openxmlformats.org/spreadsheetml/2006/main">
  <authors>
    <author>Mahalia Nathalie Garcia Villa</author>
    <author>Karen Johana Rocha Bello</author>
  </authors>
  <commentList>
    <comment ref="P5" authorId="0">
      <text>
        <r>
          <rPr>
            <sz val="9"/>
            <rFont val="Tahoma"/>
            <family val="2"/>
          </rPr>
          <t>Suscrito ante el AGN con Oficio RAD. No.
20162440095061</t>
        </r>
      </text>
    </comment>
    <comment ref="H34" authorId="1">
      <text>
        <r>
          <rPr>
            <b/>
            <sz val="9"/>
            <rFont val="Tahoma"/>
            <family val="2"/>
          </rPr>
          <t>Karen Johana Rocha Bello:</t>
        </r>
        <r>
          <rPr>
            <sz val="9"/>
            <rFont val="Tahoma"/>
            <family val="2"/>
          </rPr>
          <t xml:space="preserve">
Se remitio oficio con radicado No. 20172440169191 al AGN, el día 14 de Septiembre de 2017, el cual se modifica la fecha de finalización de implementacipin de TVD contenida en el PMA
</t>
        </r>
      </text>
    </comment>
  </commentList>
</comments>
</file>

<file path=xl/comments2.xml><?xml version="1.0" encoding="utf-8"?>
<comments xmlns="http://schemas.openxmlformats.org/spreadsheetml/2006/main">
  <authors>
    <author> </author>
  </authors>
  <commentList>
    <comment ref="C5" authorId="0">
      <text>
        <r>
          <rPr>
            <b/>
            <sz val="8"/>
            <rFont val="Tahoma"/>
            <family val="2"/>
          </rPr>
          <t>así no se especifique tarea en la fila dejar el "0%"</t>
        </r>
        <r>
          <rPr>
            <sz val="8"/>
            <rFont val="Tahoma"/>
            <family val="2"/>
          </rPr>
          <t xml:space="preserve">
</t>
        </r>
      </text>
    </comment>
  </commentList>
</comments>
</file>

<file path=xl/sharedStrings.xml><?xml version="1.0" encoding="utf-8"?>
<sst xmlns="http://schemas.openxmlformats.org/spreadsheetml/2006/main" count="222" uniqueCount="198">
  <si>
    <t>ITEM</t>
  </si>
  <si>
    <t>HALLAZGO</t>
  </si>
  <si>
    <t>No. META</t>
  </si>
  <si>
    <t>DESCRIPCIÓN DE LOS AVANCES</t>
  </si>
  <si>
    <t xml:space="preserve">PRODUCTOS </t>
  </si>
  <si>
    <t>EJECUCIÓN DE LAS  TAREAS</t>
  </si>
  <si>
    <t>DESCRIPCIÓN DE LAS TAREAS</t>
  </si>
  <si>
    <t>% DE AVANCE DE LAS TAREAS</t>
  </si>
  <si>
    <t>CUMPLIMIENTO DEL HALLAZGO</t>
  </si>
  <si>
    <t>OBSERVACIONES</t>
  </si>
  <si>
    <t xml:space="preserve">Por tanto el porcentaje real de avance de la entidad en su PMA es de </t>
  </si>
  <si>
    <t>Elaboró:</t>
  </si>
  <si>
    <t>Revisó:</t>
  </si>
  <si>
    <t>_________________________________________</t>
  </si>
  <si>
    <t>_______________________________________</t>
  </si>
  <si>
    <t>Revisado el Plan de Mejoramiento Archivístico remitido por la Entidad, el Grupo de Inspección y Vigilancia, hace las siguientes observaciones:</t>
  </si>
  <si>
    <t>Cargo</t>
  </si>
  <si>
    <t>Periodo de Evaluación: ___________________</t>
  </si>
  <si>
    <t>Informe No: ____________</t>
  </si>
  <si>
    <r>
      <t xml:space="preserve">Por favor remitir el estado de avance al Plan de Mejoramiento Archivístico teniendo en cuenta las observaciones realizadas y con los soportes pertinentes, para el próximo </t>
    </r>
    <r>
      <rPr>
        <sz val="10"/>
        <color indexed="10"/>
        <rFont val="Calibri"/>
        <family val="2"/>
      </rPr>
      <t>xxxxxxxxx</t>
    </r>
  </si>
  <si>
    <t>NO. DE ACCIÓN</t>
  </si>
  <si>
    <t>OBJETIVOS</t>
  </si>
  <si>
    <t>Descripción  de  las Tareas</t>
  </si>
  <si>
    <t>EVIDENCIAS</t>
  </si>
  <si>
    <t>INICIO</t>
  </si>
  <si>
    <t>Programa de Gestión Documental</t>
  </si>
  <si>
    <t>Cronograma y actas de visitas</t>
  </si>
  <si>
    <t xml:space="preserve">Formalizar el formato de inventario dentro de los documentos del SIGC </t>
  </si>
  <si>
    <t>Formato FUID publicado en GINA</t>
  </si>
  <si>
    <t>El formato de FUID se publicó el 06 de mayo de 2015 en el SGC y se socializó por medio de un correo enviado por la oficina de Planeación.</t>
  </si>
  <si>
    <t xml:space="preserve">Implementar las acciones necesarias para el cumplimiento del Acuerdo del AGN No,060 de 2001. Pautas para la Administración de Comunicaciones Oficiales </t>
  </si>
  <si>
    <t>Implementación de las TVD</t>
  </si>
  <si>
    <t>Acto Administrativo del AGN convalidando las TVD</t>
  </si>
  <si>
    <t xml:space="preserve">PGD aprobado y publicado en GINA </t>
  </si>
  <si>
    <t>Informe de implementación de las TVD</t>
  </si>
  <si>
    <t>899999296 - 2</t>
  </si>
  <si>
    <t>Resolución  Comité Institucional de Desarrollo Administrativo</t>
  </si>
  <si>
    <t>TRD y Cuadro de Clasificación Documental Actualizado</t>
  </si>
  <si>
    <t>Acto administrativo de adopción TRD.</t>
  </si>
  <si>
    <t>Acta de aprobación del comité Institucional de Desarrollo Administrativo</t>
  </si>
  <si>
    <t>Acta de convalidación por parte del AGN</t>
  </si>
  <si>
    <t>PLAN DE MEJORAMIENTO ARCHIVISTICO</t>
  </si>
  <si>
    <t>Octubre de 2015</t>
  </si>
  <si>
    <t>AVANCE DEL PLAN DE CUMPLIMIENTO (ACCIONES)</t>
  </si>
  <si>
    <t>Acción 1</t>
  </si>
  <si>
    <t>Acción 2</t>
  </si>
  <si>
    <t>Acción 3</t>
  </si>
  <si>
    <t>Acción 4</t>
  </si>
  <si>
    <t>Acción 5</t>
  </si>
  <si>
    <t>Acción 6</t>
  </si>
  <si>
    <t>CUMPLIMIENTO DEL PLAN DE MEJORAMIENTO</t>
  </si>
  <si>
    <t>Instancias Asesoras en Materia de Gestión Documental. Mediante Resolución 252 del 3 de abril de 2014 "se crea el Comité interno de Archivo del Departamento Administrativo de Ciencia y Tecnología e Innovación". Su creación es fundada sobre un aspecto normativo que no se apega a la realidad jurídica de la entidad.</t>
  </si>
  <si>
    <t>Conformar el Comité Institucional de Desarrollo Administrativo, como la instancia asesora en materia archivística para las entidades  de orden nacional.</t>
  </si>
  <si>
    <t>Expedir Resolución derogando acto administrativo anterior y creando el Comité Institucional de Desarrollo Administrativo</t>
  </si>
  <si>
    <t>Programa de Gestión Documental. Carencia del instrumento archivístico y su publicación en la pagina WEB.</t>
  </si>
  <si>
    <t>Elaborar, aprobar y publicar el Programa de Gestión Documental como herramienta archivística de Colciencias.</t>
  </si>
  <si>
    <t>Elaboración del PGD (levantamiento de información)</t>
  </si>
  <si>
    <t>Se realizo el levantamiento de la información con el fin de elaborar el PGD de acuerdo ala necesidades de la entidad.</t>
  </si>
  <si>
    <t>Aprobación del Programa de Gestión Documental por parte del Comité Institucional de Desarrollo Administrativo.</t>
  </si>
  <si>
    <t xml:space="preserve">Instrumentos Archivísticos. TRD y CCD. Colciencias no cuenta con Tablas de Retención Documental y Cuadros de Clasificación Documental, teniendo en cuenta la transformación de la Entidad, mediante Ley 1286 de 2009.  </t>
  </si>
  <si>
    <t>Desarrollar los pasos metodológicos que permitan la actualización de la Tabla de Retención Documental y el respectivo Cuadro de Clasificación.</t>
  </si>
  <si>
    <t>Actualización de las TRD (Levantamiento de la información y validación con las oficinas productoras)</t>
  </si>
  <si>
    <t>Envío Tablas de Retención Documental para convalidación al AGN</t>
  </si>
  <si>
    <t>Grupo de Gestión Documental</t>
  </si>
  <si>
    <t>Implementación de las TRD</t>
  </si>
  <si>
    <t>Realizar los inventarios documentales de los archivos de gestión, con el fin de dar cumplimiento al Acuerdo AGN No.042 de 2002</t>
  </si>
  <si>
    <t>Optimización del procedimiento de administración de comunicaciones oficiales.</t>
  </si>
  <si>
    <t>Elaboración de las TVD</t>
  </si>
  <si>
    <t>Aprobación de las TVD (Comité Institucional de Desarrollo Administrativo)</t>
  </si>
  <si>
    <t>Sistema Integrado de Conservación. La entidad no cuenta con un SIC, el cual garantice los controles sistemáticos y periódicos de las condiciones ambientales.</t>
  </si>
  <si>
    <t>Documento referente al Sistema de Integrado de Conservación con todos sus componentes.</t>
  </si>
  <si>
    <t xml:space="preserve">Departamento Administrativo de Ciencia, Tecnología e Innovación </t>
  </si>
  <si>
    <t>Inventario Único Documental. La entidad no cuenta con Inventarios documentales.</t>
  </si>
  <si>
    <t xml:space="preserve">Inventarios documentales </t>
  </si>
  <si>
    <t>Revisión del procedimiento actual en la ventanilla, con el fin de optimizar y establecer puntos de control.</t>
  </si>
  <si>
    <t>Seleccionar firma, elaborar, aprobar  e implementar las Tablas de Valoración Documental</t>
  </si>
  <si>
    <t>Fase II ejecución plan de trabajo archivístico integral.</t>
  </si>
  <si>
    <t xml:space="preserve">Diagnóstico / Historia Institucional / Plan de trabajo archivístico </t>
  </si>
  <si>
    <t>Implementar el Sistema Integrado de Conservación en la entidad, para la conservación y preservación de la documentación en todos sus soportes.</t>
  </si>
  <si>
    <t>Presentar recomendaciones para cada uno de los programas que componen el Sistema Integrado de Conservación. Acuerdo AGN 06 de 2014</t>
  </si>
  <si>
    <t xml:space="preserve">Se realiza presentación frente al Comité Institucional de Desarrollo Administrativo. </t>
  </si>
  <si>
    <t>Organización de los archivos de gestión</t>
  </si>
  <si>
    <t>Contrato firmado</t>
  </si>
  <si>
    <t>Realizar los inventarios de los expedientes entregados al archivo de gestión centralizado.</t>
  </si>
  <si>
    <t>Conformación de los archivos públicos. Tablas de Valoración Documental. La entidad no cuenta con este instrumento Archivístico.</t>
  </si>
  <si>
    <t>Dirección Administrativa y Financiera y todas las dependencias</t>
  </si>
  <si>
    <t>Implementación de actividades de clasificación, ordenación y descripción.</t>
  </si>
  <si>
    <t>Lineamientos básicos para la conformación de expedientes</t>
  </si>
  <si>
    <t>Guías, manuales e instructivos</t>
  </si>
  <si>
    <t>Conformación de expedientes de acuerdo a las series documentales establecidas.</t>
  </si>
  <si>
    <t>Informes de implementación de instrumentos Archivísticos</t>
  </si>
  <si>
    <t>Tablas de Valoración Documental</t>
  </si>
  <si>
    <t xml:space="preserve">Proceso de contratación - firma </t>
  </si>
  <si>
    <t>PLAN DE MEJORAMIENTO</t>
  </si>
  <si>
    <t>OBSERVACIONES OFICINA DE CONTROL INTERNO</t>
  </si>
  <si>
    <t>NO. DE RADICADO</t>
  </si>
  <si>
    <t>SEGUIMENTO AGN</t>
  </si>
  <si>
    <t>Julio 27 de 2016</t>
  </si>
  <si>
    <t>Jorge Mario Bunch Higuera</t>
  </si>
  <si>
    <t>Director Administrativo y Financiero</t>
  </si>
  <si>
    <t>DIRECCIÓN ADMINISTRATIVA Y FINANCIERA - COLCIENCIAS</t>
  </si>
  <si>
    <t>Fecha Suscripción PM</t>
  </si>
  <si>
    <t>Fecha y número de Acta de aprobación del PMA</t>
  </si>
  <si>
    <t>% AVANCE ACCIÓN 1</t>
  </si>
  <si>
    <t>% AVANCE ACCIÓN 2</t>
  </si>
  <si>
    <t>% AVANCE ACCIÓN 3</t>
  </si>
  <si>
    <t>% AVANCE ACCIÓN 4</t>
  </si>
  <si>
    <t>% AVANCE ACCIÓN 5</t>
  </si>
  <si>
    <t>% AVANCE ACCIÓN 6</t>
  </si>
  <si>
    <t xml:space="preserve">Revisado por : </t>
  </si>
  <si>
    <t>Proceso: Inspección, Vigilancia y Control</t>
  </si>
  <si>
    <t>Código: ICV-F-06</t>
  </si>
  <si>
    <t>SEGUIMIENTO Y FECHA</t>
  </si>
  <si>
    <t>Versión: 02
2016/07/13
___ de ___</t>
  </si>
  <si>
    <t>Responsable del Proceso</t>
  </si>
  <si>
    <t xml:space="preserve">Cargo </t>
  </si>
  <si>
    <t>Entidad</t>
  </si>
  <si>
    <t>Representante Legal</t>
  </si>
  <si>
    <t>PORCENTAJE AVANCE DE LAS TAREAS</t>
  </si>
  <si>
    <t>Presentación  de las TRD ante el Comité Institucional de Desarrollo Administrativo</t>
  </si>
  <si>
    <t>Fecha de iniciación</t>
  </si>
  <si>
    <t>Fecha de finalización</t>
  </si>
  <si>
    <t>NIT</t>
  </si>
  <si>
    <t>DIRECTOR ADMINISTRATIVO Y FINANCIERO</t>
  </si>
  <si>
    <t>César Augusto Ocampo Rodríguez</t>
  </si>
  <si>
    <t>Grupo de Apoyo de Logística - Documental</t>
  </si>
  <si>
    <t>Comité Institucional de Desarrollo Administrativo</t>
  </si>
  <si>
    <t>Grupo de Apoyo de Logística - Documental y CDA</t>
  </si>
  <si>
    <t>Grupo de Apoyo de Logística - Documental y Dependencias</t>
  </si>
  <si>
    <t>Fase I. Diagnóstico documental</t>
  </si>
  <si>
    <t>Diagnostico integral de la conformación de los archivos de gestión</t>
  </si>
  <si>
    <t>Guia aprobada en GINA</t>
  </si>
  <si>
    <t>Inventarios documentales fondo acumulado</t>
  </si>
  <si>
    <t>Esta actividad inicia, una vez que el AGN realice las observaciones o solicte ajustes a las TRD presentadas por Colciencias,  el 30 de diciembre de 2016.</t>
  </si>
  <si>
    <t>Se ha dado a conocer a la DGRL (hoy Dirección Administrativa y Financiera),  la situación actual de la gestión de correspondencia mediante presentación de las falencias actuales y oportunidades de mejora del Proceso.</t>
  </si>
  <si>
    <t>Se desarrollaron Guías e Instructivos con lineamientos bàsicos para la conformación de expedientes para las series documentales de Contratos, Historias Laborales y los expedientes de proyectos del Sistema General de Regalias.</t>
  </si>
  <si>
    <t>Se suscribe el contrato No.655 de 2016 con Informàtica Documental, cuyo objeto contractual es prestar el servicio integral de bodegaje, custodia, préstamo y consulta del archivo central o inactivo de colciencias e intervenir en una primera fase el Fondo Acumulado.</t>
  </si>
  <si>
    <t>Colciencias tiene programado para el segundo semestre del 2017 la contratación de la segunda fase de intervención del fondo acumulado que contemplará actividades de inventario, elaboración de TVD y cuadros de clasificación.</t>
  </si>
  <si>
    <t>Para cumplir con la Actividad, se realizó un primer documento previo a corte Diciembre 31 de 2016, no obstante para asegurar su efectividad, como complemento a esta actividad, se decidió contratar a un profesional idóneo durante los meses de abril a septiembre del 2017 para que desarrolle el Sistema Integrado de Conservación con el Programa de Conservación y Preservación, en consecuencia, es necesario ajustar la fecha de finalización de la actividad a Septiembre 30 de 2017.</t>
  </si>
  <si>
    <t>Colciencias remitió las TRD al Archivo General de la Nación el 30 de diciembre de 2016, con Radicado Colciencias No. 20162440158231, para continuar con el proceso de convalidación. El AGN tiene plazo de 90 días, que se vencen en este mes de mayo de 2017, para presentar observaciones y si es pertinente, solicitar los ajustes necesarios para posteriormente proceder a su aprobación.</t>
  </si>
  <si>
    <t xml:space="preserve">SEGUIMIENTO CONTROL INTERNO </t>
  </si>
  <si>
    <t xml:space="preserve">Actividad Cumplida a 28 de Febrero de 2016 con el "Diagnóstico integral de la conformación de los archivos de gestión" </t>
  </si>
  <si>
    <t>Actividad Cumplida con los Documentos:
*A104PR02G01AN01 ANEXO 1 - Guía para la Conformación de Expedientes de Contratación.
* A104PR02I03 Instructivo para la Intervención de Series, Subseries y/o Asuntos de los Proyectos del Sistema General de Regalías.
* A101PR01G01Guía para la Conformación, Administración y Custodia de Historias Laborales.</t>
  </si>
  <si>
    <t>Durante el segundo semestre del 2016 se realizó el proceso de actualización de las Tablas de Retención Documental conforme al Decreto 849 de 2016, por medio del cual se reestructuro la entidad. Se procedió a la respectiva presentación para aprobación ante el Comité Insttitucional de Desarrollo Administrativo, decisión documentada en el Acta  Nº 14 del Comité de Desarrollo Administrativo del 19 de diciembre de 2016 y la Resolución No. 1677 del 28 de diciembre del 2016. Posteriormente se remiten al Archivo General de la Nación mediante comuncicación radicado Colciencias No.20162440158231 de fecha 30 de diciembre de 2016, para someterlas a proceso de Convalidación.</t>
  </si>
  <si>
    <t>Actividad Cumplida  frente a la Actualización de las TRD y aprobación interna.</t>
  </si>
  <si>
    <t>Se realizó un informe de la implementación de la Guía para la conformación de expedientes contractuales de 2017.</t>
  </si>
  <si>
    <t>Yolanda Acevedo Rojas</t>
  </si>
  <si>
    <r>
      <t xml:space="preserve">Elaborado : </t>
    </r>
    <r>
      <rPr>
        <sz val="9"/>
        <rFont val="Arial"/>
        <family val="2"/>
      </rPr>
      <t>Karen Johana Rocha Bello</t>
    </r>
  </si>
  <si>
    <t>Las TRD se aprueban según Acta Nº 14 del Comité de Desarrollo Administrativo del 19/12/2016 y con Resolución No.1677 del 28/12/2016.</t>
  </si>
  <si>
    <t>Actividad cumplida con la suscripción del Contrato No.655 de 2016 con Informática Documental.</t>
  </si>
  <si>
    <t>Actividad Cumplida con la Fase I. Diagnóstico documental</t>
  </si>
  <si>
    <t>La  "Guía  para la Administración de Comunicaciones Oficiales", que se encuentra en revisión, debe ser publicada,  divulgada e implementada.</t>
  </si>
  <si>
    <t>La  "Guía  para la Administración de Comunicaciones Oficiales", se encuentra en revisión, pendiente de ser aprobada para su publicación en GINA.</t>
  </si>
  <si>
    <t>A la Fecha, la actividad de Implementar el Sistema Integrado de Conservación en la entidad, ha avanzado en lo referente a la aprobación de la resolución No. 957 del 22 de Septiembre de 2017 en la cual "se aprueba el Sistema Integrado de Conservación SIC del Departamento administrativo de ciencia tecnología e innovación - Colciencias".</t>
  </si>
  <si>
    <t>Corte a Septiembre 28 de 2017</t>
  </si>
  <si>
    <t>Actividad cumplida con la Resolución 748 de Octubre 23 de 2015</t>
  </si>
  <si>
    <t>PLAZO EN SEMANAS</t>
  </si>
  <si>
    <t>Actividad cumplida con el Programa Gestión Documental A104M02 - V0, de Octubre 20 de 2015</t>
  </si>
  <si>
    <t xml:space="preserve">Con Radicado No.20162440158231 de fecha 30/12/2016,  se remiten las TRD al Archivo General de la Nación para someterlas al Proceso de Convalidación. </t>
  </si>
  <si>
    <t>AREAS Y PERSONAS RESPONSA-BLES</t>
  </si>
  <si>
    <t>Dirección de Gestión de Recursos y Logística</t>
  </si>
  <si>
    <t>A la fecha se tiene suscrito el  contrato No. 379 de 2017 con Infotic, y se encuentra en ejecución de  la segunda fase de intervención del fondo acumulado;  contempla actividades de clasificación  y elaboración del inventario único documental.</t>
  </si>
  <si>
    <t>Convalidación de las TVD por el AGN</t>
  </si>
  <si>
    <t>AVANCE  CUMPLI-MIENTO DEL OBJETIVO</t>
  </si>
  <si>
    <r>
      <rPr>
        <b/>
        <sz val="11"/>
        <rFont val="Arial Narrow"/>
        <family val="2"/>
      </rPr>
      <t>H1 Actv 1:</t>
    </r>
    <r>
      <rPr>
        <sz val="11"/>
        <rFont val="Arial Narrow"/>
        <family val="2"/>
      </rPr>
      <t>Tablas de Retencion Actualizadas y Cuadros de clasificación</t>
    </r>
  </si>
  <si>
    <r>
      <rPr>
        <b/>
        <sz val="11"/>
        <rFont val="Arial Narrow"/>
        <family val="2"/>
      </rPr>
      <t xml:space="preserve">H4 Actv.2: </t>
    </r>
    <r>
      <rPr>
        <sz val="11"/>
        <rFont val="Arial Narrow"/>
        <family val="2"/>
      </rPr>
      <t xml:space="preserve">Informe de avance de implementación de la guia de expedientes contractuales, dependencia Secretaria General </t>
    </r>
  </si>
  <si>
    <t>Unidad de Correspondencia. No existen los medios y recursos necesarios para dar Cumplimiento al Acuerdo 060 de 2001</t>
  </si>
  <si>
    <t>1) El AGN emite 1er concepto técnico sobre las TRD el día 11/05//2017 con radicado No. 20172430057082, solicitando ajustes.
2) El AGN emite 2° concepto técnico sobre las TRD el día 24/08/2017 con radicado No. 20172430142472 en  la que se informa que dicho instrumento archivístico cumple con la mayoría de los requisitos técnicos para continuar a la siguiente etapa; y requiere realizar ajustes.       
3) El 15/09/2017 se realizó la primera mesa técnica de trabajo entre el Grupo de Gestión Documental de Colciencias y el Grupo de Evalua-ción Documental y Transferencias Secundarias del AGN, en la cual se resolvieron inquietudes y se estableció remitir las TRD ajustadas el día 20/10/2017.</t>
  </si>
  <si>
    <r>
      <t xml:space="preserve">El total de cajas por levantar inventario que se encuentran ubicadas en la Sede actual de Colciencias corresponden a 3.550 cajas X-200 de las cuales ya se tiene inventario de 2.808 cajas correspondiente a las dependencias de: Dirección de Fomento, Dirección de Desarrollo Tecnológico e innovación, Dirección de Redes del Conocimiento </t>
    </r>
    <r>
      <rPr>
        <i/>
        <sz val="11"/>
        <rFont val="Arial Narrow"/>
        <family val="2"/>
      </rPr>
      <t>(Ahora Dirección de Mentalidad y Cultura) y</t>
    </r>
    <r>
      <rPr>
        <sz val="11"/>
        <rFont val="Arial Narrow"/>
        <family val="2"/>
      </rPr>
      <t xml:space="preserve"> Secretaria General. </t>
    </r>
  </si>
  <si>
    <t>La actividad vence en Diciembre 31 de 2018, está en proceso de ejecución y presenta avances, a la fecha se ha implementado la hoja de control de 1459 expedientes y  se viene diligenciando a medida que se van actualizando los expedientes vigencias 2016 y 2017.</t>
  </si>
  <si>
    <t>Teniendo en cuenta que el proceso de elaboración de Tablas de Valoración Documental será ejecutado por una empresa contratista seleccionada por la entidad, de acuerdo a la metodología y la normatividad expedida por el Archivo General de la Nación, se tiene programada la contratación para la Fase II. Elaboración de Tablas de Valoración Documental, a partir del mes de agosto de 2017, por lo tanto las fases siguientes se ven afectadas en los tiempos de ejecución.
La implementación de las TVD depende principalmente de los recursos que se puedan disponer para realizar la intervencion de fondo, la cual contempla actividades de organzación, digitalización y transferencias de documentación de más de 40 años. En concordancia con esto, una vez se tengan convalidadas las TVD, se puede dar inicio a su implementación efectiva, por esta razón, es necesario ampliar la fecha de finalización de la actividad a Julio 30 de 2019.</t>
  </si>
  <si>
    <t xml:space="preserve">Actividad cumplida.  Actualmente se esta aplicando el FUID para realizar Transferencias documentales primarias, teniendo en cuenta los lineamientos establecidos en  la Guía A104PR02G03, para lo cual se remitio el cronograma de transferencias a las áreas el día 15/08/2017 y se encuentra en ejecución. </t>
  </si>
  <si>
    <t>Entrega de productos establecidos en el contrato No. 655 de 2016, suscrito con Informática Documental, así: 1) Historia institucional, documento que refleja periodos históricos de la entidad desde su creación (1968) hasta el 2001 que se aprobaron las TRD por el AGN. 2) Diagnóstico integral, documento técnico que describe  aspectos de los archivos actuales como infraestructura, nivel de organización, condiciones ambientales, etc. 3) Plan de trabajo archivístico, proyección de la ejecucion de las fases II y III de Metodología establecida por el AGN para elaboración  de TVD.</t>
  </si>
  <si>
    <t>Se expide el acto administrativo correspondiente derogando normatividad anterior correspondiente a la creación y funciones del Comité Interno de Archivo en Colciencias.</t>
  </si>
  <si>
    <t>% AVANCE ACCIÓN 8</t>
  </si>
  <si>
    <r>
      <rPr>
        <b/>
        <sz val="11"/>
        <rFont val="Arial Narrow"/>
        <family val="2"/>
      </rPr>
      <t>H8 Actv.1:</t>
    </r>
    <r>
      <rPr>
        <sz val="11"/>
        <rFont val="Arial Narrow"/>
        <family val="2"/>
      </rPr>
      <t xml:space="preserve"> Documento sobre el Sistema de Integrado de Conservación.
</t>
    </r>
    <r>
      <rPr>
        <b/>
        <sz val="11"/>
        <rFont val="Arial Narrow"/>
        <family val="2"/>
      </rPr>
      <t>H8 Actv.2:</t>
    </r>
    <r>
      <rPr>
        <sz val="11"/>
        <rFont val="Arial Narrow"/>
        <family val="2"/>
      </rPr>
      <t xml:space="preserve"> Contrato de Prestación de Servicios No. 032 de 2017, suscrito con Elvia Patricia Gómez,  incluyendo Plan de trabajo y Cronograma.</t>
    </r>
  </si>
  <si>
    <r>
      <rPr>
        <b/>
        <sz val="11"/>
        <rFont val="Arial Narrow"/>
        <family val="2"/>
      </rPr>
      <t xml:space="preserve">H7 Actv.2: </t>
    </r>
    <r>
      <rPr>
        <sz val="11"/>
        <rFont val="Arial Narrow"/>
        <family val="2"/>
      </rPr>
      <t>Historia Institucional / diagnóstico Integral / Plan de trabajo Archivístico</t>
    </r>
  </si>
  <si>
    <r>
      <rPr>
        <b/>
        <sz val="11"/>
        <rFont val="Arial Narrow"/>
        <family val="2"/>
      </rPr>
      <t>H7 Actv.1:</t>
    </r>
    <r>
      <rPr>
        <sz val="11"/>
        <rFont val="Arial Narrow"/>
        <family val="2"/>
      </rPr>
      <t xml:space="preserve"> Contrato 655 de 2016 suscrito con Informática Documental </t>
    </r>
  </si>
  <si>
    <r>
      <rPr>
        <b/>
        <sz val="11"/>
        <rFont val="Arial Narrow"/>
        <family val="2"/>
      </rPr>
      <t>H6 Actv.1, a):</t>
    </r>
    <r>
      <rPr>
        <sz val="11"/>
        <rFont val="Arial Narrow"/>
        <family val="2"/>
      </rPr>
      <t xml:space="preserve">   A104PR02G01AN01 ANEXO 1 - Guía para la Conformación de Expedientes de Contratación.
</t>
    </r>
    <r>
      <rPr>
        <b/>
        <sz val="11"/>
        <rFont val="Arial Narrow"/>
        <family val="2"/>
      </rPr>
      <t>H6 Actv.1, b):</t>
    </r>
    <r>
      <rPr>
        <sz val="11"/>
        <rFont val="Arial Narrow"/>
        <family val="2"/>
      </rPr>
      <t xml:space="preserve"> A104PR02I03 Instructivo para la Intervención de Series, Subseries y/o Asuntos de los Proyectos del Sistema General de Regalías
</t>
    </r>
    <r>
      <rPr>
        <b/>
        <sz val="11"/>
        <rFont val="Arial Narrow"/>
        <family val="2"/>
      </rPr>
      <t xml:space="preserve">H6 Actv. 1, c): </t>
    </r>
    <r>
      <rPr>
        <sz val="11"/>
        <rFont val="Arial Narrow"/>
        <family val="2"/>
      </rPr>
      <t>A101PR01G01 Guía para la conformación, administración y custodía de historias laborales.</t>
    </r>
  </si>
  <si>
    <r>
      <rPr>
        <b/>
        <sz val="11"/>
        <rFont val="Arial Narrow"/>
        <family val="2"/>
      </rPr>
      <t xml:space="preserve">H5 Actv 1: </t>
    </r>
    <r>
      <rPr>
        <sz val="11"/>
        <rFont val="Arial Narrow"/>
        <family val="2"/>
      </rPr>
      <t>"Diagnóstico integral de la conformación de los archivos de gestión" a 28 de Febrero de 2016.</t>
    </r>
  </si>
  <si>
    <r>
      <rPr>
        <b/>
        <sz val="11"/>
        <rFont val="Arial Narrow"/>
        <family val="2"/>
      </rPr>
      <t xml:space="preserve">H5 Actv 2: </t>
    </r>
    <r>
      <rPr>
        <sz val="11"/>
        <rFont val="Arial Narrow"/>
        <family val="2"/>
      </rPr>
      <t>Guía  para la Administración de Comunicaciones Oficiales, versión borrador.</t>
    </r>
  </si>
  <si>
    <r>
      <rPr>
        <b/>
        <sz val="11"/>
        <rFont val="Arial Narrow"/>
        <family val="2"/>
      </rPr>
      <t>H4 Actv 1:</t>
    </r>
    <r>
      <rPr>
        <sz val="11"/>
        <rFont val="Arial Narrow"/>
        <family val="2"/>
      </rPr>
      <t xml:space="preserve"> A104PR02F02 - Formato Único de Inventario Documental FUID  de Mayo 16 de 2016.</t>
    </r>
  </si>
  <si>
    <r>
      <rPr>
        <b/>
        <sz val="11"/>
        <rFont val="Arial Narrow"/>
        <family val="2"/>
      </rPr>
      <t xml:space="preserve">H4 Actv 2: </t>
    </r>
    <r>
      <rPr>
        <sz val="11"/>
        <rFont val="Arial Narrow"/>
        <family val="2"/>
      </rPr>
      <t xml:space="preserve">Inventarios documentales por dependencia: Dirección de Fomento, Dirección de Desarrollo Tecnológico e innovación, Dirección de Redes del Conocimiento (Ahora Dirección de Mentalidad y Cultura) y Secretaria General. </t>
    </r>
  </si>
  <si>
    <r>
      <rPr>
        <b/>
        <sz val="11"/>
        <rFont val="Arial Narrow"/>
        <family val="2"/>
      </rPr>
      <t>H3 Actv 3:</t>
    </r>
    <r>
      <rPr>
        <sz val="11"/>
        <rFont val="Arial Narrow"/>
        <family val="2"/>
      </rPr>
      <t xml:space="preserve"> Resolución No. 1677 del 28 de diciembre de 2016
</t>
    </r>
    <r>
      <rPr>
        <b/>
        <sz val="11"/>
        <rFont val="Arial Narrow"/>
        <family val="2"/>
      </rPr>
      <t>H3 Actv 4</t>
    </r>
    <r>
      <rPr>
        <sz val="11"/>
        <rFont val="Arial Narrow"/>
        <family val="2"/>
      </rPr>
      <t>: Oficio Radicado Colciencias No.20162440158231 de fecha 30/12/2016.</t>
    </r>
  </si>
  <si>
    <r>
      <rPr>
        <b/>
        <sz val="11"/>
        <rFont val="Arial Narrow"/>
        <family val="2"/>
      </rPr>
      <t>H3 Actv 2:</t>
    </r>
    <r>
      <rPr>
        <sz val="11"/>
        <rFont val="Arial Narrow"/>
        <family val="2"/>
      </rPr>
      <t xml:space="preserve"> Acta  Nº 14 del Comité de Desarrollo Administrativo del 19 de diciembre de 2016 </t>
    </r>
  </si>
  <si>
    <t>% AVANCE ACCIÓN 7</t>
  </si>
  <si>
    <r>
      <rPr>
        <b/>
        <sz val="11"/>
        <rFont val="Arial Narrow"/>
        <family val="2"/>
      </rPr>
      <t>H2 Actv 1:</t>
    </r>
    <r>
      <rPr>
        <sz val="11"/>
        <rFont val="Arial Narrow"/>
        <family val="2"/>
      </rPr>
      <t xml:space="preserve"> A104M02 - Programa Gestión Documental V0 de Octubre 20 de 2015</t>
    </r>
  </si>
  <si>
    <r>
      <rPr>
        <b/>
        <sz val="11"/>
        <rFont val="Arial Narrow"/>
        <family val="2"/>
      </rPr>
      <t xml:space="preserve">H2 Actv 2: </t>
    </r>
    <r>
      <rPr>
        <sz val="11"/>
        <rFont val="Arial Narrow"/>
        <family val="2"/>
      </rPr>
      <t>Acta de aprobación No,005 de 2015 Comité Institucional de Desarrollo Administrativo.</t>
    </r>
  </si>
  <si>
    <r>
      <rPr>
        <b/>
        <sz val="11"/>
        <rFont val="Arial Narrow"/>
        <family val="2"/>
      </rPr>
      <t>H1 Actv 1:</t>
    </r>
    <r>
      <rPr>
        <sz val="11"/>
        <rFont val="Arial Narrow"/>
        <family val="2"/>
      </rPr>
      <t xml:space="preserve"> Resolución 748 de Octubre 23 de 2015</t>
    </r>
  </si>
  <si>
    <r>
      <t xml:space="preserve">Ciudad y fecha: </t>
    </r>
    <r>
      <rPr>
        <sz val="9"/>
        <rFont val="Arial"/>
        <family val="2"/>
      </rPr>
      <t>Bogotá, Septiembre 28 de 2017 (avance)</t>
    </r>
  </si>
  <si>
    <t>Acción 7</t>
  </si>
  <si>
    <t>Acción 8</t>
  </si>
  <si>
    <t>FECHA DE CIERRE HALLAZGO</t>
  </si>
  <si>
    <t>Acta No. 6 del CDA de Junio 28 de 2016</t>
  </si>
  <si>
    <t xml:space="preserve">Junio 30 de 2019 </t>
  </si>
  <si>
    <t>FINALIZA-CIÓN</t>
  </si>
  <si>
    <t>Actividad Cumplida con la formalización del  Documento A104PR02F02 - Formato Único de Inventario Documental FUID  de Mayo 16 de 2016.</t>
  </si>
  <si>
    <t>El 13 de septiembre de 2017 se envió al AGN oficio radicado No. 20172440169191, remitiendo copia del Acta de reunión.
Acta N° 10 de 2017 del Comité de Desarrollo Administrativo de Colciencias, en donde se aprueba la modificación de la fecha de finalización de la actividad de Elaboración de TVD a diciembre de 2018 y la Implementación de las Tablas de Valoración Documental - TVD a junio de 2019.
Una vez se tengan convalidadas las TVD, se puede dar inicio a su implementación efectiva, por esta razón, se amplia la fecha de finalización de la actividad a Junio de 2019, de conformidad con lo aprobado en Acta de reunión N° 10 de 2017 del Comité de Desarrollo Administrativo de Colciencias.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</si>
</sst>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d/mm/yyyy;@"/>
    <numFmt numFmtId="187" formatCode="&quot;$&quot;\ #,##0.00"/>
    <numFmt numFmtId="188" formatCode="&quot;$&quot;\ #,##0"/>
    <numFmt numFmtId="189" formatCode="0;[Red]0"/>
    <numFmt numFmtId="190" formatCode="#,##0;[Red]#,##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hh:mm:ss\ AM/PM"/>
    <numFmt numFmtId="196" formatCode="[$-240A]dddd\,\ dd&quot; de &quot;mmmm&quot; de &quot;yyyy"/>
    <numFmt numFmtId="197" formatCode="[$-240A]dddd\,\ d\ &quot;de&quot;\ mmmm\ &quot;de&quot;\ yyyy"/>
    <numFmt numFmtId="198" formatCode="mmm\-yyyy"/>
  </numFmts>
  <fonts count="93">
    <font>
      <sz val="11"/>
      <color theme="1"/>
      <name val="Calibri"/>
      <family val="2"/>
    </font>
    <font>
      <sz val="11"/>
      <color indexed="8"/>
      <name val="Calibri"/>
      <family val="2"/>
    </font>
    <font>
      <sz val="10"/>
      <name val="Arial"/>
      <family val="2"/>
    </font>
    <font>
      <sz val="8"/>
      <name val="Tahoma"/>
      <family val="2"/>
    </font>
    <font>
      <b/>
      <sz val="8"/>
      <name val="Tahoma"/>
      <family val="2"/>
    </font>
    <font>
      <sz val="10"/>
      <color indexed="10"/>
      <name val="Calibri"/>
      <family val="2"/>
    </font>
    <font>
      <b/>
      <sz val="10"/>
      <name val="Arial"/>
      <family val="2"/>
    </font>
    <font>
      <b/>
      <sz val="12"/>
      <name val="Arial Narrow"/>
      <family val="2"/>
    </font>
    <font>
      <sz val="12"/>
      <name val="Arial Narrow"/>
      <family val="2"/>
    </font>
    <font>
      <b/>
      <sz val="12"/>
      <name val="Arial"/>
      <family val="2"/>
    </font>
    <font>
      <sz val="12"/>
      <name val="Arial"/>
      <family val="2"/>
    </font>
    <font>
      <sz val="9"/>
      <name val="Tahoma"/>
      <family val="2"/>
    </font>
    <font>
      <b/>
      <sz val="11"/>
      <name val="Arial"/>
      <family val="2"/>
    </font>
    <font>
      <b/>
      <sz val="16"/>
      <name val="Arial"/>
      <family val="2"/>
    </font>
    <font>
      <b/>
      <sz val="14"/>
      <name val="Arial"/>
      <family val="2"/>
    </font>
    <font>
      <b/>
      <sz val="10"/>
      <name val="Arial Narrow"/>
      <family val="2"/>
    </font>
    <font>
      <sz val="10"/>
      <name val="Arial Narrow"/>
      <family val="2"/>
    </font>
    <font>
      <b/>
      <sz val="9"/>
      <name val="Arial Narrow"/>
      <family val="2"/>
    </font>
    <font>
      <sz val="10"/>
      <color indexed="8"/>
      <name val="Arial"/>
      <family val="2"/>
    </font>
    <font>
      <b/>
      <sz val="9"/>
      <name val="Arial"/>
      <family val="2"/>
    </font>
    <font>
      <sz val="9"/>
      <name val="Arial"/>
      <family val="2"/>
    </font>
    <font>
      <sz val="11"/>
      <name val="Arial"/>
      <family val="2"/>
    </font>
    <font>
      <b/>
      <sz val="9"/>
      <name val="Tahoma"/>
      <family val="2"/>
    </font>
    <font>
      <sz val="11"/>
      <name val="Arial Narrow"/>
      <family val="2"/>
    </font>
    <font>
      <b/>
      <sz val="11"/>
      <name val="Arial Narrow"/>
      <family val="2"/>
    </font>
    <font>
      <i/>
      <sz val="11"/>
      <name val="Arial Narrow"/>
      <family val="2"/>
    </font>
    <font>
      <b/>
      <sz val="11.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name val="Calibri"/>
      <family val="2"/>
    </font>
    <font>
      <b/>
      <sz val="10"/>
      <color indexed="8"/>
      <name val="Calibri"/>
      <family val="2"/>
    </font>
    <font>
      <b/>
      <sz val="10"/>
      <name val="Calibri"/>
      <family val="2"/>
    </font>
    <font>
      <sz val="10"/>
      <color indexed="26"/>
      <name val="Calibri"/>
      <family val="2"/>
    </font>
    <font>
      <b/>
      <sz val="12"/>
      <color indexed="60"/>
      <name val="Arial"/>
      <family val="2"/>
    </font>
    <font>
      <b/>
      <sz val="10"/>
      <color indexed="60"/>
      <name val="Arial"/>
      <family val="2"/>
    </font>
    <font>
      <sz val="11"/>
      <color indexed="8"/>
      <name val="Arial"/>
      <family val="2"/>
    </font>
    <font>
      <b/>
      <sz val="10"/>
      <color indexed="8"/>
      <name val="Arial"/>
      <family val="2"/>
    </font>
    <font>
      <b/>
      <sz val="12"/>
      <color indexed="10"/>
      <name val="Arial"/>
      <family val="2"/>
    </font>
    <font>
      <b/>
      <sz val="12"/>
      <color indexed="10"/>
      <name val="Arial Narrow"/>
      <family val="2"/>
    </font>
    <font>
      <sz val="12"/>
      <color indexed="10"/>
      <name val="Arial Narrow"/>
      <family val="2"/>
    </font>
    <font>
      <sz val="10"/>
      <color indexed="10"/>
      <name val="Arial"/>
      <family val="2"/>
    </font>
    <font>
      <sz val="11"/>
      <color indexed="8"/>
      <name val="Arial Narrow"/>
      <family val="2"/>
    </font>
    <font>
      <b/>
      <sz val="11"/>
      <color indexed="6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2"/>
      <name val="Calibri"/>
      <family val="2"/>
    </font>
    <font>
      <sz val="10"/>
      <color theme="1"/>
      <name val="Arial"/>
      <family val="2"/>
    </font>
    <font>
      <b/>
      <sz val="12"/>
      <color rgb="FFC00000"/>
      <name val="Arial"/>
      <family val="2"/>
    </font>
    <font>
      <b/>
      <sz val="10"/>
      <color rgb="FFC00000"/>
      <name val="Arial"/>
      <family val="2"/>
    </font>
    <font>
      <sz val="11"/>
      <color theme="1"/>
      <name val="Arial"/>
      <family val="2"/>
    </font>
    <font>
      <b/>
      <sz val="10"/>
      <color theme="1"/>
      <name val="Arial"/>
      <family val="2"/>
    </font>
    <font>
      <b/>
      <sz val="12"/>
      <color rgb="FFFF0000"/>
      <name val="Arial"/>
      <family val="2"/>
    </font>
    <font>
      <b/>
      <sz val="12"/>
      <color rgb="FFFF0000"/>
      <name val="Arial Narrow"/>
      <family val="2"/>
    </font>
    <font>
      <sz val="12"/>
      <color rgb="FFFF0000"/>
      <name val="Arial Narrow"/>
      <family val="2"/>
    </font>
    <font>
      <sz val="10"/>
      <color rgb="FFFF0000"/>
      <name val="Arial"/>
      <family val="2"/>
    </font>
    <font>
      <sz val="11"/>
      <color theme="1"/>
      <name val="Arial Narrow"/>
      <family val="2"/>
    </font>
    <font>
      <b/>
      <sz val="11"/>
      <color rgb="FFC00000"/>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thin"/>
      <bottom style="medium"/>
    </border>
    <border>
      <left>
        <color indexed="63"/>
      </left>
      <right style="thin"/>
      <top>
        <color indexed="63"/>
      </top>
      <bottom style="thin"/>
    </border>
    <border>
      <left style="thin"/>
      <right style="thin"/>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medium"/>
    </border>
    <border>
      <left style="medium"/>
      <right style="medium"/>
      <top/>
      <bottom style="thin"/>
    </border>
    <border>
      <left style="medium"/>
      <right style="thin"/>
      <top/>
      <bottom style="thin"/>
    </border>
    <border>
      <left style="thin"/>
      <right style="medium"/>
      <top>
        <color indexed="63"/>
      </top>
      <bottom style="thin"/>
    </border>
    <border>
      <left style="thin"/>
      <right/>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medium"/>
      <right>
        <color indexed="63"/>
      </right>
      <top style="thin"/>
      <bottom style="mediu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thin"/>
      <top style="medium"/>
      <bottom/>
    </border>
    <border>
      <left style="medium"/>
      <right style="thin"/>
      <top style="medium"/>
      <bottom>
        <color indexed="63"/>
      </bottom>
    </border>
    <border>
      <left style="thin"/>
      <right style="medium"/>
      <top style="medium"/>
      <bottom>
        <color indexed="63"/>
      </bottom>
    </border>
    <border>
      <left>
        <color indexed="63"/>
      </left>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medium"/>
      <top style="thin"/>
      <bottom/>
    </border>
    <border>
      <left style="thin"/>
      <right style="medium"/>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333">
    <xf numFmtId="0" fontId="0" fillId="0" borderId="0" xfId="0" applyFont="1" applyAlignment="1">
      <alignment/>
    </xf>
    <xf numFmtId="0" fontId="78" fillId="0" borderId="0" xfId="0" applyFont="1" applyFill="1" applyAlignment="1">
      <alignment/>
    </xf>
    <xf numFmtId="0" fontId="78" fillId="0" borderId="0" xfId="0" applyFont="1" applyAlignment="1">
      <alignment/>
    </xf>
    <xf numFmtId="0" fontId="46" fillId="0" borderId="10" xfId="0" applyFont="1" applyFill="1" applyBorder="1" applyAlignment="1">
      <alignment vertical="center" wrapText="1"/>
    </xf>
    <xf numFmtId="9" fontId="46" fillId="0" borderId="10" xfId="0" applyNumberFormat="1" applyFont="1" applyFill="1" applyBorder="1" applyAlignment="1">
      <alignment horizontal="center" vertical="center" wrapText="1"/>
    </xf>
    <xf numFmtId="0" fontId="46" fillId="0" borderId="11" xfId="0" applyFont="1" applyFill="1" applyBorder="1" applyAlignment="1">
      <alignment vertical="center" wrapText="1"/>
    </xf>
    <xf numFmtId="9" fontId="46" fillId="0" borderId="11" xfId="0" applyNumberFormat="1" applyFont="1" applyFill="1" applyBorder="1" applyAlignment="1">
      <alignment horizontal="center" vertical="center" wrapText="1"/>
    </xf>
    <xf numFmtId="0" fontId="46" fillId="0" borderId="12" xfId="0" applyFont="1" applyFill="1" applyBorder="1" applyAlignment="1">
      <alignment vertical="center" wrapText="1"/>
    </xf>
    <xf numFmtId="9" fontId="46" fillId="0" borderId="12" xfId="0" applyNumberFormat="1" applyFont="1" applyFill="1" applyBorder="1" applyAlignment="1">
      <alignment horizontal="center" vertical="center" wrapText="1"/>
    </xf>
    <xf numFmtId="9" fontId="78" fillId="0" borderId="0" xfId="0" applyNumberFormat="1" applyFont="1" applyAlignment="1">
      <alignment/>
    </xf>
    <xf numFmtId="9" fontId="79" fillId="0" borderId="0" xfId="56" applyFont="1" applyAlignment="1">
      <alignment horizontal="center"/>
    </xf>
    <xf numFmtId="0" fontId="46" fillId="0" borderId="0" xfId="0" applyFont="1" applyAlignment="1">
      <alignment/>
    </xf>
    <xf numFmtId="0" fontId="48" fillId="0" borderId="0" xfId="0" applyFont="1" applyAlignment="1">
      <alignment/>
    </xf>
    <xf numFmtId="0" fontId="48" fillId="0" borderId="0" xfId="0" applyFont="1" applyAlignment="1">
      <alignment horizontal="center"/>
    </xf>
    <xf numFmtId="9" fontId="48" fillId="0" borderId="0" xfId="0" applyNumberFormat="1" applyFont="1" applyAlignment="1">
      <alignment horizontal="center"/>
    </xf>
    <xf numFmtId="0" fontId="80" fillId="0" borderId="0" xfId="0" applyFont="1" applyAlignment="1" applyProtection="1">
      <alignment/>
      <protection/>
    </xf>
    <xf numFmtId="0" fontId="48" fillId="0" borderId="0" xfId="0" applyFont="1" applyAlignment="1">
      <alignment/>
    </xf>
    <xf numFmtId="0" fontId="78" fillId="0" borderId="0" xfId="0" applyFont="1" applyAlignment="1">
      <alignment horizontal="left" indent="5"/>
    </xf>
    <xf numFmtId="0" fontId="79" fillId="0" borderId="0" xfId="0" applyFont="1" applyAlignment="1">
      <alignment/>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horizontal="justify"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 fontId="8" fillId="0" borderId="0" xfId="0" applyNumberFormat="1" applyFont="1" applyFill="1" applyBorder="1" applyAlignment="1">
      <alignment horizontal="justify" vertical="center" wrapText="1"/>
    </xf>
    <xf numFmtId="0" fontId="8" fillId="0" borderId="0" xfId="0" applyFont="1" applyFill="1" applyBorder="1" applyAlignment="1">
      <alignment horizontal="center" vertical="center" wrapText="1"/>
    </xf>
    <xf numFmtId="9" fontId="10" fillId="0" borderId="0" xfId="0" applyNumberFormat="1" applyFont="1" applyFill="1" applyBorder="1" applyAlignment="1">
      <alignment horizontal="justify" vertical="top" wrapText="1"/>
    </xf>
    <xf numFmtId="9" fontId="10" fillId="0" borderId="0" xfId="0" applyNumberFormat="1" applyFont="1" applyAlignment="1">
      <alignment horizontal="justify" vertical="center" wrapText="1"/>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0" xfId="0" applyFont="1" applyAlignment="1">
      <alignment horizontal="justify" vertical="center" wrapText="1"/>
    </xf>
    <xf numFmtId="0" fontId="8" fillId="0" borderId="0" xfId="0" applyFont="1" applyBorder="1" applyAlignment="1">
      <alignment horizontal="justify" vertical="center" wrapText="1"/>
    </xf>
    <xf numFmtId="0" fontId="7" fillId="0" borderId="0" xfId="0" applyFont="1" applyBorder="1" applyAlignment="1">
      <alignment horizontal="center" vertical="center"/>
    </xf>
    <xf numFmtId="0" fontId="8" fillId="0" borderId="0" xfId="0" applyFont="1" applyFill="1" applyAlignment="1">
      <alignment vertical="center"/>
    </xf>
    <xf numFmtId="14" fontId="8"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7"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justify" vertical="center"/>
    </xf>
    <xf numFmtId="0" fontId="7" fillId="0" borderId="0" xfId="0" applyFont="1" applyAlignment="1">
      <alignment horizontal="center" vertical="center"/>
    </xf>
    <xf numFmtId="0" fontId="8" fillId="0" borderId="0" xfId="0" applyFont="1" applyFill="1" applyAlignment="1">
      <alignment horizontal="center" vertical="center"/>
    </xf>
    <xf numFmtId="0" fontId="12" fillId="0" borderId="0" xfId="0" applyFont="1" applyAlignment="1">
      <alignment vertical="center"/>
    </xf>
    <xf numFmtId="9" fontId="7" fillId="0" borderId="0" xfId="0" applyNumberFormat="1" applyFont="1" applyFill="1" applyBorder="1" applyAlignment="1">
      <alignment horizontal="center" vertical="center" wrapText="1"/>
    </xf>
    <xf numFmtId="9" fontId="6" fillId="0" borderId="0" xfId="0" applyNumberFormat="1" applyFont="1" applyAlignment="1">
      <alignment horizontal="center" vertical="center" wrapText="1"/>
    </xf>
    <xf numFmtId="0" fontId="6" fillId="0" borderId="0" xfId="0" applyFont="1" applyAlignment="1">
      <alignment horizontal="justify" vertical="center" wrapText="1"/>
    </xf>
    <xf numFmtId="0" fontId="81" fillId="0" borderId="0" xfId="0" applyFont="1" applyAlignment="1">
      <alignment horizontal="justify" vertical="center" wrapText="1"/>
    </xf>
    <xf numFmtId="0" fontId="18" fillId="0" borderId="0" xfId="0" applyFont="1" applyAlignment="1">
      <alignment horizontal="justify" vertical="center" wrapText="1"/>
    </xf>
    <xf numFmtId="0" fontId="6" fillId="0" borderId="0" xfId="0" applyFont="1" applyAlignment="1">
      <alignment vertical="center" wrapText="1"/>
    </xf>
    <xf numFmtId="0" fontId="9" fillId="0" borderId="0" xfId="0" applyFont="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82" fillId="0" borderId="15" xfId="0" applyFont="1" applyBorder="1" applyAlignment="1">
      <alignment horizontal="left" vertical="center"/>
    </xf>
    <xf numFmtId="0" fontId="83" fillId="0" borderId="0" xfId="0" applyFont="1" applyAlignment="1">
      <alignment vertical="center" wrapText="1"/>
    </xf>
    <xf numFmtId="0" fontId="82" fillId="0" borderId="0" xfId="0" applyFont="1" applyFill="1" applyBorder="1" applyAlignment="1">
      <alignment horizontal="center" vertical="center" wrapText="1"/>
    </xf>
    <xf numFmtId="0" fontId="82" fillId="0" borderId="0" xfId="0" applyFont="1" applyAlignment="1">
      <alignment vertical="center"/>
    </xf>
    <xf numFmtId="0" fontId="81" fillId="0" borderId="0" xfId="0" applyFont="1" applyAlignment="1">
      <alignment horizontal="center" vertical="center" wrapText="1"/>
    </xf>
    <xf numFmtId="0" fontId="9" fillId="0" borderId="11" xfId="0" applyFont="1" applyBorder="1" applyAlignment="1">
      <alignment horizontal="center" vertical="center" wrapText="1"/>
    </xf>
    <xf numFmtId="0" fontId="84" fillId="0" borderId="0" xfId="0" applyFont="1" applyAlignment="1">
      <alignment horizontal="justify"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wrapText="1"/>
    </xf>
    <xf numFmtId="0" fontId="20" fillId="0" borderId="0" xfId="0" applyFont="1" applyFill="1" applyAlignment="1">
      <alignment vertical="center"/>
    </xf>
    <xf numFmtId="0" fontId="10" fillId="33" borderId="0" xfId="0" applyFont="1" applyFill="1" applyBorder="1" applyAlignment="1">
      <alignment vertical="center"/>
    </xf>
    <xf numFmtId="0" fontId="16" fillId="33" borderId="0" xfId="0" applyFont="1" applyFill="1" applyBorder="1" applyAlignment="1">
      <alignment horizontal="left" vertical="center"/>
    </xf>
    <xf numFmtId="9" fontId="8" fillId="33" borderId="11" xfId="0" applyNumberFormat="1" applyFont="1" applyFill="1" applyBorder="1" applyAlignment="1">
      <alignment horizontal="center" vertical="center"/>
    </xf>
    <xf numFmtId="0" fontId="10" fillId="33" borderId="0" xfId="0" applyFont="1" applyFill="1" applyAlignment="1">
      <alignment horizontal="justify" vertical="center" wrapText="1"/>
    </xf>
    <xf numFmtId="0" fontId="82" fillId="33" borderId="0" xfId="0" applyFont="1" applyFill="1" applyBorder="1" applyAlignment="1">
      <alignment horizontal="left" vertical="center"/>
    </xf>
    <xf numFmtId="0" fontId="15" fillId="33" borderId="16" xfId="0" applyFont="1" applyFill="1" applyBorder="1" applyAlignment="1">
      <alignment horizontal="center" vertical="center" wrapText="1"/>
    </xf>
    <xf numFmtId="0" fontId="7" fillId="0" borderId="0" xfId="0" applyFont="1" applyAlignment="1">
      <alignment vertical="center"/>
    </xf>
    <xf numFmtId="0" fontId="85" fillId="0" borderId="0" xfId="0" applyFont="1" applyAlignment="1">
      <alignment horizontal="justify" vertical="center" wrapText="1"/>
    </xf>
    <xf numFmtId="9" fontId="86" fillId="33" borderId="11" xfId="56"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12" fillId="0" borderId="17" xfId="0" applyFont="1" applyBorder="1" applyAlignment="1">
      <alignment horizontal="center" vertical="center"/>
    </xf>
    <xf numFmtId="0" fontId="21" fillId="0" borderId="0" xfId="0" applyFont="1" applyBorder="1" applyAlignment="1">
      <alignment vertical="center"/>
    </xf>
    <xf numFmtId="0" fontId="87" fillId="0" borderId="13" xfId="0" applyFont="1" applyBorder="1" applyAlignment="1">
      <alignment horizontal="left" vertical="center"/>
    </xf>
    <xf numFmtId="0" fontId="88" fillId="0" borderId="0" xfId="0" applyFont="1" applyFill="1" applyBorder="1" applyAlignment="1">
      <alignment horizontal="justify" vertical="center" wrapText="1"/>
    </xf>
    <xf numFmtId="0" fontId="88" fillId="0" borderId="0" xfId="0" applyFont="1" applyAlignment="1">
      <alignment vertical="center"/>
    </xf>
    <xf numFmtId="0" fontId="89" fillId="0" borderId="0" xfId="0" applyFont="1" applyAlignment="1">
      <alignment horizontal="justify" vertical="center" wrapText="1"/>
    </xf>
    <xf numFmtId="0" fontId="12" fillId="34" borderId="18" xfId="0" applyFont="1" applyFill="1" applyBorder="1" applyAlignment="1">
      <alignment horizontal="center" vertical="center"/>
    </xf>
    <xf numFmtId="0" fontId="23" fillId="0" borderId="19" xfId="0" applyFont="1" applyFill="1" applyBorder="1" applyAlignment="1">
      <alignment horizontal="justify" vertical="center" wrapText="1"/>
    </xf>
    <xf numFmtId="0" fontId="24" fillId="0" borderId="19" xfId="0" applyNumberFormat="1" applyFont="1" applyFill="1" applyBorder="1" applyAlignment="1">
      <alignment vertical="center" textRotation="255" wrapText="1"/>
    </xf>
    <xf numFmtId="0" fontId="24" fillId="0" borderId="19" xfId="0" applyFont="1" applyFill="1" applyBorder="1" applyAlignment="1">
      <alignment horizontal="center" vertical="center" wrapText="1"/>
    </xf>
    <xf numFmtId="14" fontId="23" fillId="0" borderId="19" xfId="0" applyNumberFormat="1" applyFont="1" applyFill="1" applyBorder="1" applyAlignment="1">
      <alignment horizontal="center" vertical="center" wrapText="1"/>
    </xf>
    <xf numFmtId="1" fontId="23" fillId="33" borderId="19" xfId="0" applyNumberFormat="1" applyFont="1" applyFill="1" applyBorder="1" applyAlignment="1">
      <alignment horizontal="center" vertical="center" wrapText="1"/>
    </xf>
    <xf numFmtId="9" fontId="24" fillId="0" borderId="19" xfId="0" applyNumberFormat="1" applyFont="1" applyFill="1" applyBorder="1" applyAlignment="1">
      <alignment horizontal="center" vertical="center" wrapText="1"/>
    </xf>
    <xf numFmtId="0" fontId="23" fillId="33" borderId="19" xfId="0" applyFont="1" applyFill="1" applyBorder="1" applyAlignment="1" applyProtection="1">
      <alignment horizontal="center" vertical="center" wrapText="1"/>
      <protection locked="0"/>
    </xf>
    <xf numFmtId="9" fontId="24" fillId="33" borderId="19" xfId="0" applyNumberFormat="1" applyFont="1" applyFill="1" applyBorder="1" applyAlignment="1">
      <alignment horizontal="center" vertical="center" wrapText="1"/>
    </xf>
    <xf numFmtId="0" fontId="23" fillId="33" borderId="19" xfId="0" applyFont="1" applyFill="1" applyBorder="1" applyAlignment="1">
      <alignment horizontal="justify" vertical="center" wrapText="1"/>
    </xf>
    <xf numFmtId="0" fontId="23" fillId="0" borderId="19" xfId="0" applyFont="1" applyFill="1" applyBorder="1" applyAlignment="1">
      <alignment horizontal="center" vertical="center" wrapText="1"/>
    </xf>
    <xf numFmtId="0" fontId="23" fillId="0" borderId="19" xfId="46" applyFont="1" applyFill="1" applyBorder="1" applyAlignment="1">
      <alignment horizontal="justify" vertical="center" wrapText="1"/>
    </xf>
    <xf numFmtId="0" fontId="23" fillId="0" borderId="20" xfId="0" applyFont="1" applyFill="1" applyBorder="1" applyAlignment="1">
      <alignment horizontal="justify" vertical="center" wrapText="1"/>
    </xf>
    <xf numFmtId="0" fontId="23" fillId="0" borderId="21" xfId="0" applyFont="1" applyFill="1" applyBorder="1" applyAlignment="1">
      <alignment horizontal="center" vertical="center" textRotation="90"/>
    </xf>
    <xf numFmtId="0" fontId="23" fillId="0" borderId="20" xfId="0" applyFont="1" applyFill="1" applyBorder="1" applyAlignment="1">
      <alignment horizontal="left"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justify" vertical="center" wrapText="1"/>
    </xf>
    <xf numFmtId="0" fontId="24" fillId="0" borderId="23" xfId="0" applyFont="1" applyFill="1" applyBorder="1" applyAlignment="1">
      <alignment horizontal="center" vertical="center" wrapText="1"/>
    </xf>
    <xf numFmtId="14" fontId="23" fillId="0" borderId="23" xfId="0" applyNumberFormat="1" applyFont="1" applyFill="1" applyBorder="1" applyAlignment="1">
      <alignment horizontal="center" vertical="center" wrapText="1"/>
    </xf>
    <xf numFmtId="1" fontId="23" fillId="33" borderId="23" xfId="0" applyNumberFormat="1" applyFont="1" applyFill="1" applyBorder="1" applyAlignment="1">
      <alignment horizontal="center" vertical="center" wrapText="1"/>
    </xf>
    <xf numFmtId="9" fontId="24" fillId="0" borderId="23" xfId="0" applyNumberFormat="1" applyFont="1" applyFill="1" applyBorder="1" applyAlignment="1">
      <alignment horizontal="center" vertical="center" wrapText="1"/>
    </xf>
    <xf numFmtId="9" fontId="23" fillId="33" borderId="23" xfId="0" applyNumberFormat="1" applyFont="1" applyFill="1" applyBorder="1" applyAlignment="1">
      <alignment horizontal="center" vertical="center" wrapText="1"/>
    </xf>
    <xf numFmtId="0" fontId="23" fillId="33" borderId="23" xfId="0" applyFont="1" applyFill="1" applyBorder="1" applyAlignment="1">
      <alignment horizontal="justify" vertical="center" wrapText="1"/>
    </xf>
    <xf numFmtId="0" fontId="23" fillId="0" borderId="23" xfId="0" applyFont="1" applyFill="1" applyBorder="1" applyAlignment="1">
      <alignment horizontal="center" vertical="center" wrapText="1"/>
    </xf>
    <xf numFmtId="0" fontId="23" fillId="0" borderId="23" xfId="46" applyFont="1" applyFill="1" applyBorder="1" applyAlignment="1">
      <alignment vertical="center" wrapText="1"/>
    </xf>
    <xf numFmtId="0" fontId="23" fillId="0" borderId="16" xfId="0" applyFont="1" applyFill="1" applyBorder="1" applyAlignment="1">
      <alignment horizontal="justify" vertical="center" wrapText="1"/>
    </xf>
    <xf numFmtId="0" fontId="24" fillId="0" borderId="16" xfId="0" applyFont="1" applyFill="1" applyBorder="1" applyAlignment="1">
      <alignment horizontal="center" vertical="center" wrapText="1"/>
    </xf>
    <xf numFmtId="14" fontId="23" fillId="0" borderId="16" xfId="0" applyNumberFormat="1" applyFont="1" applyFill="1" applyBorder="1" applyAlignment="1">
      <alignment horizontal="center" vertical="center" wrapText="1"/>
    </xf>
    <xf numFmtId="1" fontId="23" fillId="33" borderId="16" xfId="0" applyNumberFormat="1" applyFont="1" applyFill="1" applyBorder="1" applyAlignment="1">
      <alignment horizontal="center" vertical="center" wrapText="1"/>
    </xf>
    <xf numFmtId="9" fontId="24" fillId="0" borderId="16" xfId="0" applyNumberFormat="1" applyFont="1" applyFill="1" applyBorder="1" applyAlignment="1">
      <alignment horizontal="center" vertical="center" wrapText="1"/>
    </xf>
    <xf numFmtId="9" fontId="23" fillId="33" borderId="16" xfId="0" applyNumberFormat="1" applyFont="1" applyFill="1" applyBorder="1" applyAlignment="1">
      <alignment horizontal="center" vertical="center" wrapText="1"/>
    </xf>
    <xf numFmtId="0" fontId="23" fillId="33" borderId="16" xfId="0" applyFont="1" applyFill="1" applyBorder="1" applyAlignment="1">
      <alignment horizontal="justify" vertical="center" wrapText="1"/>
    </xf>
    <xf numFmtId="0" fontId="23" fillId="0" borderId="16"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0" borderId="25" xfId="0" applyFont="1" applyFill="1" applyBorder="1" applyAlignment="1">
      <alignment horizontal="justify" vertical="center" wrapText="1"/>
    </xf>
    <xf numFmtId="14" fontId="23" fillId="0" borderId="26" xfId="0" applyNumberFormat="1" applyFont="1" applyFill="1" applyBorder="1" applyAlignment="1">
      <alignment horizontal="center" vertical="center" wrapText="1"/>
    </xf>
    <xf numFmtId="14" fontId="23" fillId="0" borderId="27" xfId="0" applyNumberFormat="1" applyFont="1" applyFill="1" applyBorder="1" applyAlignment="1">
      <alignment horizontal="center" vertical="center" wrapText="1"/>
    </xf>
    <xf numFmtId="1" fontId="23" fillId="0" borderId="25" xfId="0" applyNumberFormat="1" applyFont="1" applyFill="1" applyBorder="1" applyAlignment="1">
      <alignment horizontal="center" vertical="center" wrapText="1"/>
    </xf>
    <xf numFmtId="9" fontId="24" fillId="0" borderId="18" xfId="0" applyNumberFormat="1" applyFont="1" applyFill="1" applyBorder="1" applyAlignment="1">
      <alignment horizontal="center" vertical="center" wrapText="1"/>
    </xf>
    <xf numFmtId="9" fontId="23" fillId="0" borderId="25"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49" fontId="23" fillId="0" borderId="28" xfId="0" applyNumberFormat="1" applyFont="1" applyFill="1" applyBorder="1" applyAlignment="1">
      <alignment horizontal="justify" vertical="center" wrapText="1"/>
    </xf>
    <xf numFmtId="0" fontId="23" fillId="0" borderId="26" xfId="0" applyFont="1" applyFill="1" applyBorder="1" applyAlignment="1">
      <alignment vertical="center"/>
    </xf>
    <xf numFmtId="0" fontId="23" fillId="0" borderId="18" xfId="0" applyFont="1" applyFill="1" applyBorder="1" applyAlignment="1">
      <alignment horizontal="center" vertical="center"/>
    </xf>
    <xf numFmtId="0" fontId="23" fillId="0" borderId="27" xfId="0" applyFont="1" applyFill="1" applyBorder="1" applyAlignment="1">
      <alignment horizontal="center" vertical="center"/>
    </xf>
    <xf numFmtId="0" fontId="24" fillId="0" borderId="29" xfId="0" applyFont="1" applyFill="1" applyBorder="1" applyAlignment="1">
      <alignment horizontal="center" vertical="center" wrapText="1"/>
    </xf>
    <xf numFmtId="0" fontId="23" fillId="0" borderId="29" xfId="0" applyFont="1" applyFill="1" applyBorder="1" applyAlignment="1">
      <alignment horizontal="justify" vertical="center" wrapText="1"/>
    </xf>
    <xf numFmtId="14" fontId="23" fillId="0" borderId="30" xfId="0" applyNumberFormat="1" applyFont="1" applyFill="1" applyBorder="1" applyAlignment="1">
      <alignment horizontal="center" vertical="center" wrapText="1"/>
    </xf>
    <xf numFmtId="14" fontId="23" fillId="0" borderId="31" xfId="0" applyNumberFormat="1" applyFont="1" applyFill="1" applyBorder="1" applyAlignment="1">
      <alignment horizontal="center" vertical="center" wrapText="1"/>
    </xf>
    <xf numFmtId="1" fontId="23" fillId="0" borderId="29" xfId="0" applyNumberFormat="1" applyFont="1" applyFill="1" applyBorder="1" applyAlignment="1">
      <alignment horizontal="center" vertical="center" wrapText="1"/>
    </xf>
    <xf numFmtId="9" fontId="24" fillId="0" borderId="11" xfId="0" applyNumberFormat="1" applyFont="1" applyFill="1" applyBorder="1" applyAlignment="1">
      <alignment horizontal="center" vertical="center" wrapText="1"/>
    </xf>
    <xf numFmtId="9" fontId="23" fillId="0" borderId="29" xfId="0" applyNumberFormat="1"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2" xfId="0" applyFont="1" applyFill="1" applyBorder="1" applyAlignment="1">
      <alignment horizontal="justify" vertical="center" wrapText="1"/>
    </xf>
    <xf numFmtId="0" fontId="23" fillId="0" borderId="30" xfId="0" applyFont="1" applyFill="1" applyBorder="1" applyAlignment="1">
      <alignment vertical="center"/>
    </xf>
    <xf numFmtId="0" fontId="23" fillId="0" borderId="11"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3" xfId="0" applyFont="1" applyFill="1" applyBorder="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14" fontId="23" fillId="0" borderId="36" xfId="0" applyNumberFormat="1" applyFont="1" applyFill="1" applyBorder="1" applyAlignment="1">
      <alignment horizontal="center" vertical="center" wrapText="1"/>
    </xf>
    <xf numFmtId="14" fontId="23" fillId="0" borderId="37"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9" fontId="24" fillId="0" borderId="12" xfId="0" applyNumberFormat="1" applyFont="1" applyFill="1" applyBorder="1" applyAlignment="1">
      <alignment horizontal="center" vertical="center" wrapText="1"/>
    </xf>
    <xf numFmtId="9" fontId="23" fillId="0" borderId="16" xfId="0" applyNumberFormat="1" applyFont="1" applyFill="1" applyBorder="1" applyAlignment="1">
      <alignment horizontal="center" vertical="center" wrapText="1"/>
    </xf>
    <xf numFmtId="0" fontId="23" fillId="0" borderId="38" xfId="0" applyFont="1" applyFill="1" applyBorder="1" applyAlignment="1">
      <alignment horizontal="justify" vertical="center" wrapText="1"/>
    </xf>
    <xf numFmtId="0" fontId="23" fillId="0" borderId="36" xfId="0" applyFont="1" applyFill="1" applyBorder="1" applyAlignment="1">
      <alignment vertical="center"/>
    </xf>
    <xf numFmtId="0" fontId="23" fillId="0" borderId="12" xfId="0" applyFont="1" applyFill="1" applyBorder="1" applyAlignment="1">
      <alignment horizontal="center" vertical="center"/>
    </xf>
    <xf numFmtId="0" fontId="23" fillId="0" borderId="37" xfId="0" applyFont="1" applyFill="1" applyBorder="1" applyAlignment="1">
      <alignment horizontal="center" vertical="center"/>
    </xf>
    <xf numFmtId="14" fontId="23" fillId="0" borderId="39" xfId="0" applyNumberFormat="1" applyFont="1" applyFill="1" applyBorder="1" applyAlignment="1">
      <alignment horizontal="center" vertical="center" wrapText="1"/>
    </xf>
    <xf numFmtId="14" fontId="23" fillId="0" borderId="40" xfId="0" applyNumberFormat="1" applyFont="1" applyFill="1" applyBorder="1" applyAlignment="1">
      <alignment horizontal="center" vertical="center" wrapText="1"/>
    </xf>
    <xf numFmtId="1" fontId="23" fillId="0" borderId="23" xfId="0" applyNumberFormat="1" applyFont="1" applyFill="1" applyBorder="1" applyAlignment="1">
      <alignment horizontal="center" vertical="center" wrapText="1"/>
    </xf>
    <xf numFmtId="9" fontId="24" fillId="0" borderId="41" xfId="0" applyNumberFormat="1" applyFont="1" applyFill="1" applyBorder="1" applyAlignment="1">
      <alignment horizontal="center" vertical="center" wrapText="1"/>
    </xf>
    <xf numFmtId="0" fontId="23" fillId="0" borderId="10" xfId="0" applyFont="1" applyFill="1" applyBorder="1" applyAlignment="1">
      <alignment horizontal="justify" vertical="center" wrapText="1"/>
    </xf>
    <xf numFmtId="0" fontId="23" fillId="0" borderId="40" xfId="0" applyFont="1" applyFill="1" applyBorder="1" applyAlignment="1">
      <alignment horizontal="justify" vertical="center" wrapText="1"/>
    </xf>
    <xf numFmtId="0" fontId="23" fillId="0" borderId="39" xfId="0" applyFont="1" applyFill="1" applyBorder="1" applyAlignment="1">
      <alignment vertical="center"/>
    </xf>
    <xf numFmtId="0" fontId="23" fillId="0" borderId="10"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7" xfId="0" applyFont="1" applyFill="1" applyBorder="1" applyAlignment="1">
      <alignment horizontal="justify" vertical="center" wrapText="1"/>
    </xf>
    <xf numFmtId="0" fontId="23" fillId="0" borderId="41" xfId="0" applyFont="1" applyFill="1" applyBorder="1" applyAlignment="1">
      <alignment horizontal="justify" vertical="center" wrapText="1"/>
    </xf>
    <xf numFmtId="14" fontId="90" fillId="0" borderId="11" xfId="0" applyNumberFormat="1" applyFont="1" applyFill="1" applyBorder="1" applyAlignment="1">
      <alignment horizontal="center" vertical="center" wrapText="1"/>
    </xf>
    <xf numFmtId="14" fontId="23" fillId="0" borderId="11" xfId="0" applyNumberFormat="1" applyFont="1" applyFill="1" applyBorder="1" applyAlignment="1">
      <alignment horizontal="center" vertical="center" wrapText="1"/>
    </xf>
    <xf numFmtId="9" fontId="23" fillId="0" borderId="23" xfId="0" applyNumberFormat="1" applyFont="1" applyFill="1" applyBorder="1" applyAlignment="1">
      <alignment horizontal="center" vertical="center" wrapText="1"/>
    </xf>
    <xf numFmtId="0" fontId="23" fillId="0" borderId="39" xfId="0" applyFont="1" applyFill="1" applyBorder="1" applyAlignment="1">
      <alignment horizontal="justify" vertical="center" wrapText="1"/>
    </xf>
    <xf numFmtId="0" fontId="23" fillId="0" borderId="12" xfId="0" applyFont="1" applyFill="1" applyBorder="1" applyAlignment="1">
      <alignment horizontal="justify" vertical="center" wrapText="1"/>
    </xf>
    <xf numFmtId="9" fontId="24" fillId="33" borderId="41" xfId="0" applyNumberFormat="1" applyFont="1" applyFill="1" applyBorder="1" applyAlignment="1">
      <alignment horizontal="center" vertical="center" wrapText="1"/>
    </xf>
    <xf numFmtId="9" fontId="23" fillId="0" borderId="41" xfId="0" applyNumberFormat="1" applyFont="1" applyFill="1" applyBorder="1" applyAlignment="1">
      <alignment horizontal="center" vertical="center" wrapText="1"/>
    </xf>
    <xf numFmtId="0" fontId="23" fillId="0" borderId="42" xfId="0" applyFont="1" applyFill="1" applyBorder="1" applyAlignment="1">
      <alignment horizontal="justify" vertical="center" wrapText="1"/>
    </xf>
    <xf numFmtId="9" fontId="24" fillId="33" borderId="24" xfId="0" applyNumberFormat="1" applyFont="1" applyFill="1" applyBorder="1" applyAlignment="1">
      <alignment horizontal="center" vertical="center" wrapText="1"/>
    </xf>
    <xf numFmtId="14" fontId="23" fillId="0" borderId="43" xfId="0" applyNumberFormat="1" applyFont="1" applyFill="1" applyBorder="1" applyAlignment="1">
      <alignment horizontal="center" vertical="center" wrapText="1"/>
    </xf>
    <xf numFmtId="14" fontId="23" fillId="0" borderId="44" xfId="0" applyNumberFormat="1" applyFont="1" applyFill="1" applyBorder="1" applyAlignment="1">
      <alignment horizontal="center" vertical="center" wrapText="1"/>
    </xf>
    <xf numFmtId="1" fontId="23" fillId="0" borderId="41" xfId="0" applyNumberFormat="1" applyFont="1" applyFill="1" applyBorder="1" applyAlignment="1">
      <alignment horizontal="center" vertical="center" wrapText="1"/>
    </xf>
    <xf numFmtId="0" fontId="23" fillId="0" borderId="34" xfId="0" applyFont="1" applyFill="1" applyBorder="1" applyAlignment="1">
      <alignment horizontal="justify" vertical="center" wrapText="1"/>
    </xf>
    <xf numFmtId="0" fontId="23" fillId="0" borderId="11" xfId="0" applyFont="1" applyFill="1" applyBorder="1" applyAlignment="1">
      <alignment horizontal="justify" vertical="center" wrapText="1"/>
    </xf>
    <xf numFmtId="14" fontId="23" fillId="0" borderId="33" xfId="0" applyNumberFormat="1" applyFont="1" applyFill="1" applyBorder="1" applyAlignment="1">
      <alignment horizontal="center" vertical="center" wrapText="1"/>
    </xf>
    <xf numFmtId="14" fontId="23" fillId="0" borderId="35" xfId="0" applyNumberFormat="1" applyFont="1" applyFill="1" applyBorder="1" applyAlignment="1">
      <alignment horizontal="center" vertical="center" wrapText="1"/>
    </xf>
    <xf numFmtId="9" fontId="24" fillId="0" borderId="29"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24" fillId="0" borderId="19" xfId="0" applyNumberFormat="1" applyFont="1" applyFill="1" applyBorder="1" applyAlignment="1">
      <alignment horizontal="center" vertical="center" wrapText="1"/>
    </xf>
    <xf numFmtId="14" fontId="23" fillId="0" borderId="20" xfId="0" applyNumberFormat="1" applyFont="1" applyFill="1" applyBorder="1" applyAlignment="1">
      <alignment horizontal="center" vertical="center" wrapText="1"/>
    </xf>
    <xf numFmtId="14" fontId="23" fillId="0" borderId="22" xfId="0" applyNumberFormat="1"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9" fontId="23" fillId="0" borderId="19" xfId="0" applyNumberFormat="1"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45" xfId="0" applyFont="1" applyFill="1" applyBorder="1" applyAlignment="1">
      <alignment horizontal="center" vertical="center" textRotation="90" wrapText="1"/>
    </xf>
    <xf numFmtId="0" fontId="23" fillId="0" borderId="20" xfId="0" applyFont="1" applyFill="1" applyBorder="1" applyAlignment="1">
      <alignment vertical="center"/>
    </xf>
    <xf numFmtId="0" fontId="91" fillId="0" borderId="19" xfId="0" applyFont="1" applyFill="1" applyBorder="1" applyAlignment="1">
      <alignment horizontal="center" vertical="center" wrapText="1"/>
    </xf>
    <xf numFmtId="0" fontId="91" fillId="0" borderId="0" xfId="0" applyFont="1" applyFill="1" applyBorder="1" applyAlignment="1">
      <alignment horizontal="center" vertical="center" wrapText="1"/>
    </xf>
    <xf numFmtId="9" fontId="24" fillId="33" borderId="0" xfId="0" applyNumberFormat="1" applyFont="1" applyFill="1" applyBorder="1" applyAlignment="1">
      <alignment horizontal="center" vertical="center" wrapText="1"/>
    </xf>
    <xf numFmtId="0" fontId="23" fillId="33" borderId="0" xfId="0" applyFont="1" applyFill="1" applyBorder="1" applyAlignment="1">
      <alignment horizontal="center" vertical="center" wrapText="1"/>
    </xf>
    <xf numFmtId="0" fontId="7" fillId="0" borderId="11" xfId="0" applyFont="1" applyBorder="1" applyAlignment="1">
      <alignment horizontal="center" vertical="center" wrapText="1"/>
    </xf>
    <xf numFmtId="0" fontId="23" fillId="0" borderId="46" xfId="0" applyFont="1" applyFill="1" applyBorder="1" applyAlignment="1">
      <alignment horizontal="center" vertical="center" textRotation="90" wrapText="1"/>
    </xf>
    <xf numFmtId="0" fontId="23" fillId="0" borderId="47" xfId="0" applyFont="1" applyFill="1" applyBorder="1" applyAlignment="1">
      <alignment horizontal="center" vertical="center" textRotation="90" wrapText="1"/>
    </xf>
    <xf numFmtId="0" fontId="23" fillId="0" borderId="48" xfId="0" applyFont="1" applyFill="1" applyBorder="1" applyAlignment="1">
      <alignment horizontal="center" vertical="center" textRotation="90" wrapText="1"/>
    </xf>
    <xf numFmtId="0" fontId="23" fillId="0" borderId="41" xfId="0" applyFont="1" applyFill="1" applyBorder="1" applyAlignment="1">
      <alignment horizontal="center" vertical="center" textRotation="90" wrapText="1"/>
    </xf>
    <xf numFmtId="0" fontId="23" fillId="0" borderId="49" xfId="0" applyFont="1" applyFill="1" applyBorder="1" applyAlignment="1">
      <alignment horizontal="center" vertical="center" textRotation="90" wrapText="1"/>
    </xf>
    <xf numFmtId="0" fontId="23" fillId="0" borderId="24" xfId="0" applyFont="1" applyFill="1" applyBorder="1" applyAlignment="1">
      <alignment horizontal="center" vertical="center" textRotation="90" wrapText="1"/>
    </xf>
    <xf numFmtId="0" fontId="23" fillId="33" borderId="0" xfId="0" applyFont="1" applyFill="1" applyBorder="1" applyAlignment="1">
      <alignment horizontal="center" vertical="center" wrapText="1"/>
    </xf>
    <xf numFmtId="0" fontId="91" fillId="0" borderId="50" xfId="0" applyFont="1" applyFill="1" applyBorder="1" applyAlignment="1">
      <alignment horizontal="center" vertical="center" wrapText="1"/>
    </xf>
    <xf numFmtId="0" fontId="91" fillId="0" borderId="51" xfId="0" applyFont="1" applyFill="1" applyBorder="1" applyAlignment="1">
      <alignment horizontal="center" vertical="center" wrapText="1"/>
    </xf>
    <xf numFmtId="0" fontId="91" fillId="0" borderId="52" xfId="0" applyFont="1" applyFill="1" applyBorder="1" applyAlignment="1">
      <alignment horizontal="center" vertical="center" wrapText="1"/>
    </xf>
    <xf numFmtId="0" fontId="91" fillId="0" borderId="41" xfId="0" applyFont="1" applyFill="1" applyBorder="1" applyAlignment="1">
      <alignment horizontal="center" vertical="center" wrapText="1"/>
    </xf>
    <xf numFmtId="0" fontId="91" fillId="0" borderId="49" xfId="0" applyFont="1" applyFill="1" applyBorder="1" applyAlignment="1">
      <alignment horizontal="center" vertical="center" wrapText="1"/>
    </xf>
    <xf numFmtId="0" fontId="91" fillId="0" borderId="24" xfId="0" applyFont="1" applyFill="1" applyBorder="1" applyAlignment="1">
      <alignment horizontal="center" vertical="center" wrapText="1"/>
    </xf>
    <xf numFmtId="0" fontId="23" fillId="0" borderId="29" xfId="0" applyFont="1" applyFill="1" applyBorder="1" applyAlignment="1">
      <alignment horizontal="justify" vertical="center" wrapText="1"/>
    </xf>
    <xf numFmtId="0" fontId="23" fillId="0" borderId="16" xfId="0" applyFont="1" applyFill="1" applyBorder="1" applyAlignment="1">
      <alignment horizontal="justify"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11" xfId="0" applyFont="1" applyBorder="1" applyAlignment="1">
      <alignment horizontal="left" vertical="center"/>
    </xf>
    <xf numFmtId="17" fontId="12" fillId="0" borderId="11" xfId="0" applyNumberFormat="1" applyFont="1" applyBorder="1" applyAlignment="1">
      <alignment horizontal="left" vertical="center"/>
    </xf>
    <xf numFmtId="0" fontId="21" fillId="0" borderId="11" xfId="0" applyFont="1" applyBorder="1" applyAlignment="1">
      <alignment horizontal="left" vertical="center"/>
    </xf>
    <xf numFmtId="17" fontId="12" fillId="0" borderId="32" xfId="0" applyNumberFormat="1" applyFont="1" applyBorder="1" applyAlignment="1">
      <alignment horizontal="left" vertical="center"/>
    </xf>
    <xf numFmtId="17" fontId="12" fillId="0" borderId="53" xfId="0" applyNumberFormat="1" applyFont="1" applyBorder="1" applyAlignment="1">
      <alignment horizontal="left" vertical="center"/>
    </xf>
    <xf numFmtId="17" fontId="12" fillId="0" borderId="54" xfId="0" applyNumberFormat="1" applyFont="1" applyBorder="1" applyAlignment="1">
      <alignment horizontal="left" vertical="center"/>
    </xf>
    <xf numFmtId="0" fontId="26" fillId="33" borderId="43" xfId="0" applyFont="1" applyFill="1" applyBorder="1" applyAlignment="1">
      <alignment horizontal="center" vertical="center"/>
    </xf>
    <xf numFmtId="0" fontId="26" fillId="33" borderId="42" xfId="0" applyFont="1" applyFill="1" applyBorder="1" applyAlignment="1">
      <alignment horizontal="center" vertical="center"/>
    </xf>
    <xf numFmtId="0" fontId="8" fillId="0" borderId="0" xfId="0" applyFont="1" applyAlignment="1">
      <alignment horizontal="center" vertical="center" wrapText="1"/>
    </xf>
    <xf numFmtId="0" fontId="6" fillId="0" borderId="11" xfId="0" applyFont="1" applyBorder="1" applyAlignment="1">
      <alignment horizontal="left" vertical="center"/>
    </xf>
    <xf numFmtId="0" fontId="12" fillId="0" borderId="3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6" fillId="34" borderId="11" xfId="0" applyFont="1" applyFill="1" applyBorder="1" applyAlignment="1">
      <alignment horizontal="left" vertical="center"/>
    </xf>
    <xf numFmtId="0" fontId="6" fillId="34" borderId="11" xfId="0" applyFont="1" applyFill="1" applyBorder="1" applyAlignment="1">
      <alignment horizontal="left" vertical="center" wrapText="1"/>
    </xf>
    <xf numFmtId="0" fontId="12" fillId="0" borderId="32" xfId="0" applyFont="1" applyBorder="1" applyAlignment="1">
      <alignment horizontal="left" vertical="center"/>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9" fillId="0" borderId="15" xfId="0" applyFont="1" applyBorder="1" applyAlignment="1">
      <alignment horizontal="left" vertical="center"/>
    </xf>
    <xf numFmtId="0" fontId="9" fillId="33" borderId="55" xfId="0" applyFont="1" applyFill="1" applyBorder="1" applyAlignment="1">
      <alignment horizontal="center" vertical="center"/>
    </xf>
    <xf numFmtId="0" fontId="9" fillId="33" borderId="56" xfId="0" applyFont="1" applyFill="1" applyBorder="1" applyAlignment="1">
      <alignment horizontal="center" vertical="center"/>
    </xf>
    <xf numFmtId="0" fontId="23" fillId="0" borderId="23" xfId="0" applyFont="1" applyFill="1" applyBorder="1" applyAlignment="1">
      <alignment horizontal="justify" vertical="center" wrapText="1"/>
    </xf>
    <xf numFmtId="0" fontId="15" fillId="33" borderId="23" xfId="0" applyFont="1" applyFill="1" applyBorder="1" applyAlignment="1" applyProtection="1">
      <alignment horizontal="center" vertical="center" textRotation="90" wrapText="1"/>
      <protection locked="0"/>
    </xf>
    <xf numFmtId="0" fontId="15" fillId="33" borderId="16" xfId="0" applyFont="1" applyFill="1" applyBorder="1" applyAlignment="1" applyProtection="1">
      <alignment horizontal="center" vertical="center" textRotation="90" wrapText="1"/>
      <protection locked="0"/>
    </xf>
    <xf numFmtId="0" fontId="23" fillId="0" borderId="41"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23" fillId="0" borderId="24" xfId="0" applyFont="1" applyFill="1" applyBorder="1" applyAlignment="1">
      <alignment horizontal="justify" vertical="center" wrapText="1"/>
    </xf>
    <xf numFmtId="0" fontId="17" fillId="33" borderId="39" xfId="0" applyFont="1" applyFill="1" applyBorder="1" applyAlignment="1">
      <alignment horizontal="center" vertical="center" textRotation="90" wrapText="1"/>
    </xf>
    <xf numFmtId="0" fontId="17" fillId="33" borderId="36" xfId="0" applyFont="1" applyFill="1" applyBorder="1" applyAlignment="1">
      <alignment horizontal="center" vertical="center" textRotation="90" wrapText="1"/>
    </xf>
    <xf numFmtId="0" fontId="23" fillId="0" borderId="4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7" fillId="33" borderId="40" xfId="0" applyFont="1" applyFill="1" applyBorder="1" applyAlignment="1">
      <alignment horizontal="center" vertical="center" textRotation="90" wrapText="1"/>
    </xf>
    <xf numFmtId="0" fontId="17" fillId="33" borderId="37" xfId="0" applyFont="1" applyFill="1" applyBorder="1" applyAlignment="1">
      <alignment horizontal="center" vertical="center" textRotation="90" wrapText="1"/>
    </xf>
    <xf numFmtId="0" fontId="24" fillId="0" borderId="23" xfId="0" applyNumberFormat="1" applyFont="1" applyFill="1" applyBorder="1" applyAlignment="1">
      <alignment vertical="center" textRotation="255" wrapText="1"/>
    </xf>
    <xf numFmtId="0" fontId="24" fillId="0" borderId="16" xfId="0" applyNumberFormat="1" applyFont="1" applyFill="1" applyBorder="1" applyAlignment="1">
      <alignment vertical="center" textRotation="255" wrapText="1"/>
    </xf>
    <xf numFmtId="0" fontId="24" fillId="0" borderId="41" xfId="0" applyNumberFormat="1" applyFont="1" applyFill="1" applyBorder="1" applyAlignment="1">
      <alignment horizontal="center" vertical="center" textRotation="255" wrapText="1"/>
    </xf>
    <xf numFmtId="0" fontId="24" fillId="0" borderId="24" xfId="0" applyNumberFormat="1" applyFont="1" applyFill="1" applyBorder="1" applyAlignment="1">
      <alignment horizontal="center" vertical="center" textRotation="255" wrapText="1"/>
    </xf>
    <xf numFmtId="0" fontId="9" fillId="33" borderId="5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15" fillId="33" borderId="23" xfId="0" applyFont="1" applyFill="1" applyBorder="1" applyAlignment="1" applyProtection="1">
      <alignment horizontal="center" vertical="center" wrapText="1"/>
      <protection locked="0"/>
    </xf>
    <xf numFmtId="0" fontId="15" fillId="33" borderId="16" xfId="0" applyFont="1" applyFill="1" applyBorder="1" applyAlignment="1" applyProtection="1">
      <alignment horizontal="center" vertical="center" wrapText="1"/>
      <protection locked="0"/>
    </xf>
    <xf numFmtId="0" fontId="12" fillId="34" borderId="54" xfId="0" applyFont="1" applyFill="1" applyBorder="1" applyAlignment="1">
      <alignment horizontal="left" vertical="center"/>
    </xf>
    <xf numFmtId="0" fontId="12" fillId="34" borderId="11" xfId="0" applyFont="1" applyFill="1" applyBorder="1" applyAlignment="1">
      <alignment horizontal="left" vertical="center"/>
    </xf>
    <xf numFmtId="0" fontId="24" fillId="0" borderId="49" xfId="0" applyNumberFormat="1" applyFont="1" applyFill="1" applyBorder="1" applyAlignment="1">
      <alignment horizontal="center" vertical="center" textRotation="255" wrapText="1"/>
    </xf>
    <xf numFmtId="0" fontId="91" fillId="0" borderId="23"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24" fillId="0" borderId="41"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6" fillId="33" borderId="23" xfId="0" applyFont="1" applyFill="1" applyBorder="1" applyAlignment="1" applyProtection="1">
      <alignment horizontal="center" vertical="center" textRotation="90" wrapText="1"/>
      <protection locked="0"/>
    </xf>
    <xf numFmtId="0" fontId="6" fillId="33" borderId="16" xfId="0" applyFont="1" applyFill="1" applyBorder="1" applyAlignment="1" applyProtection="1">
      <alignment horizontal="center" vertical="center" textRotation="90" wrapText="1"/>
      <protection locked="0"/>
    </xf>
    <xf numFmtId="0" fontId="17" fillId="33" borderId="23" xfId="0" applyFont="1" applyFill="1" applyBorder="1" applyAlignment="1" applyProtection="1">
      <alignment horizontal="center" vertical="center" textRotation="90" wrapText="1"/>
      <protection locked="0"/>
    </xf>
    <xf numFmtId="0" fontId="17" fillId="33" borderId="16" xfId="0" applyFont="1" applyFill="1" applyBorder="1" applyAlignment="1" applyProtection="1">
      <alignment horizontal="center" vertical="center" textRotation="90" wrapText="1"/>
      <protection locked="0"/>
    </xf>
    <xf numFmtId="0" fontId="23" fillId="0" borderId="0" xfId="0" applyFont="1" applyFill="1" applyBorder="1" applyAlignment="1">
      <alignment horizontal="center" vertical="center" wrapText="1"/>
    </xf>
    <xf numFmtId="0" fontId="91" fillId="0" borderId="58" xfId="0" applyFont="1" applyFill="1" applyBorder="1" applyAlignment="1">
      <alignment horizontal="center" vertical="center" wrapText="1"/>
    </xf>
    <xf numFmtId="0" fontId="91" fillId="0" borderId="59" xfId="0" applyFont="1" applyFill="1" applyBorder="1" applyAlignment="1">
      <alignment horizontal="center" vertical="center" wrapText="1"/>
    </xf>
    <xf numFmtId="0" fontId="91" fillId="0" borderId="47" xfId="0" applyFont="1" applyFill="1" applyBorder="1" applyAlignment="1">
      <alignment horizontal="center" vertical="center" wrapText="1"/>
    </xf>
    <xf numFmtId="0" fontId="91" fillId="0" borderId="55" xfId="0" applyFont="1" applyFill="1" applyBorder="1" applyAlignment="1">
      <alignment horizontal="center" vertical="center" wrapText="1"/>
    </xf>
    <xf numFmtId="0" fontId="91" fillId="0" borderId="56" xfId="0" applyFont="1" applyFill="1" applyBorder="1" applyAlignment="1">
      <alignment horizontal="center" vertical="center" wrapText="1"/>
    </xf>
    <xf numFmtId="0" fontId="91" fillId="0" borderId="48" xfId="0" applyFont="1" applyFill="1" applyBorder="1" applyAlignment="1">
      <alignment horizontal="center" vertical="center" wrapText="1"/>
    </xf>
    <xf numFmtId="0" fontId="17" fillId="33" borderId="10" xfId="0" applyFont="1" applyFill="1" applyBorder="1" applyAlignment="1">
      <alignment horizontal="center" vertical="center" textRotation="90" wrapText="1"/>
    </xf>
    <xf numFmtId="0" fontId="17" fillId="33" borderId="12" xfId="0" applyFont="1" applyFill="1" applyBorder="1" applyAlignment="1">
      <alignment horizontal="center" vertical="center" textRotation="90"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23" fillId="0" borderId="43"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9" fontId="24" fillId="0" borderId="49" xfId="56" applyFont="1" applyFill="1" applyBorder="1" applyAlignment="1">
      <alignment horizontal="center" vertical="center" wrapText="1"/>
    </xf>
    <xf numFmtId="9" fontId="24" fillId="0" borderId="24" xfId="56" applyFont="1" applyFill="1" applyBorder="1" applyAlignment="1">
      <alignment horizontal="center" vertical="center" wrapText="1"/>
    </xf>
    <xf numFmtId="9" fontId="24" fillId="0" borderId="41" xfId="0" applyNumberFormat="1" applyFont="1" applyFill="1" applyBorder="1" applyAlignment="1">
      <alignment horizontal="center" vertical="center" wrapText="1"/>
    </xf>
    <xf numFmtId="9" fontId="24" fillId="0" borderId="24" xfId="0" applyNumberFormat="1" applyFont="1" applyFill="1" applyBorder="1" applyAlignment="1">
      <alignment horizontal="center" vertical="center" wrapText="1"/>
    </xf>
    <xf numFmtId="9" fontId="24" fillId="33" borderId="41" xfId="0" applyNumberFormat="1" applyFont="1" applyFill="1" applyBorder="1" applyAlignment="1">
      <alignment horizontal="center" vertical="center" wrapText="1"/>
    </xf>
    <xf numFmtId="9" fontId="24" fillId="33" borderId="24" xfId="0" applyNumberFormat="1" applyFont="1" applyFill="1" applyBorder="1" applyAlignment="1">
      <alignment horizontal="center" vertical="center" wrapText="1"/>
    </xf>
    <xf numFmtId="9" fontId="24" fillId="0" borderId="49" xfId="0" applyNumberFormat="1" applyFont="1" applyFill="1" applyBorder="1" applyAlignment="1">
      <alignment horizontal="center" vertical="center" wrapText="1"/>
    </xf>
    <xf numFmtId="0" fontId="23" fillId="0" borderId="25" xfId="0" applyFont="1" applyFill="1" applyBorder="1" applyAlignment="1">
      <alignment horizontal="justify" vertical="center" wrapText="1"/>
    </xf>
    <xf numFmtId="0" fontId="23" fillId="0" borderId="61" xfId="0" applyFont="1" applyFill="1" applyBorder="1" applyAlignment="1">
      <alignment horizontal="justify" vertical="center" wrapText="1"/>
    </xf>
    <xf numFmtId="0" fontId="24" fillId="0" borderId="11" xfId="0" applyFont="1" applyBorder="1" applyAlignment="1">
      <alignment horizontal="center" vertical="center" wrapText="1"/>
    </xf>
    <xf numFmtId="0" fontId="23" fillId="0" borderId="43"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23" fillId="0" borderId="44" xfId="0" applyFont="1" applyFill="1" applyBorder="1" applyAlignment="1">
      <alignment horizontal="center" vertical="center" textRotation="90"/>
    </xf>
    <xf numFmtId="0" fontId="23" fillId="0" borderId="62" xfId="0" applyFont="1" applyFill="1" applyBorder="1" applyAlignment="1">
      <alignment horizontal="center" vertical="center" textRotation="90"/>
    </xf>
    <xf numFmtId="0" fontId="23" fillId="0" borderId="44"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63" xfId="0" applyFont="1" applyFill="1" applyBorder="1" applyAlignment="1">
      <alignment horizontal="center" vertical="center"/>
    </xf>
    <xf numFmtId="9" fontId="24" fillId="33" borderId="23"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0" fontId="46" fillId="0" borderId="39"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6" xfId="0" applyFont="1" applyFill="1" applyBorder="1" applyAlignment="1">
      <alignment horizontal="center" vertical="center"/>
    </xf>
    <xf numFmtId="0" fontId="48" fillId="35" borderId="39" xfId="0" applyFont="1" applyFill="1" applyBorder="1" applyAlignment="1" applyProtection="1">
      <alignment horizontal="center" vertical="center" wrapText="1"/>
      <protection locked="0"/>
    </xf>
    <xf numFmtId="0" fontId="48" fillId="35" borderId="30" xfId="0" applyFont="1" applyFill="1" applyBorder="1" applyAlignment="1" applyProtection="1">
      <alignment horizontal="center" vertical="center" wrapText="1"/>
      <protection locked="0"/>
    </xf>
    <xf numFmtId="0" fontId="48" fillId="35" borderId="36" xfId="0" applyFont="1" applyFill="1" applyBorder="1" applyAlignment="1" applyProtection="1">
      <alignment horizontal="center" vertical="center" wrapText="1"/>
      <protection locked="0"/>
    </xf>
    <xf numFmtId="0" fontId="48" fillId="35" borderId="10" xfId="0" applyFont="1" applyFill="1" applyBorder="1" applyAlignment="1" applyProtection="1">
      <alignment horizontal="center" vertical="center" wrapText="1"/>
      <protection locked="0"/>
    </xf>
    <xf numFmtId="0" fontId="48" fillId="35" borderId="11" xfId="0" applyFont="1" applyFill="1" applyBorder="1" applyAlignment="1" applyProtection="1">
      <alignment horizontal="center" vertical="center" wrapText="1"/>
      <protection locked="0"/>
    </xf>
    <xf numFmtId="0" fontId="48" fillId="35" borderId="12" xfId="0" applyFont="1" applyFill="1" applyBorder="1" applyAlignment="1" applyProtection="1">
      <alignment horizontal="center" vertical="center" wrapText="1"/>
      <protection locked="0"/>
    </xf>
    <xf numFmtId="9" fontId="46" fillId="0" borderId="10" xfId="0" applyNumberFormat="1" applyFont="1" applyFill="1" applyBorder="1" applyAlignment="1">
      <alignment horizontal="center" vertical="center" wrapText="1"/>
    </xf>
    <xf numFmtId="9" fontId="46" fillId="0" borderId="11" xfId="0" applyNumberFormat="1" applyFont="1" applyFill="1" applyBorder="1" applyAlignment="1">
      <alignment horizontal="center" vertical="center" wrapText="1"/>
    </xf>
    <xf numFmtId="9" fontId="46" fillId="0" borderId="12" xfId="0" applyNumberFormat="1" applyFont="1" applyFill="1" applyBorder="1" applyAlignment="1">
      <alignment horizontal="center" vertical="center" wrapText="1"/>
    </xf>
    <xf numFmtId="0" fontId="78" fillId="0" borderId="11" xfId="0" applyFont="1" applyBorder="1" applyAlignment="1">
      <alignment/>
    </xf>
    <xf numFmtId="0" fontId="78" fillId="0" borderId="31" xfId="0" applyFont="1" applyBorder="1" applyAlignment="1">
      <alignment/>
    </xf>
    <xf numFmtId="0" fontId="46" fillId="0" borderId="30" xfId="0" applyFont="1" applyFill="1" applyBorder="1" applyAlignment="1">
      <alignment horizontal="center" vertical="center"/>
    </xf>
    <xf numFmtId="0" fontId="46" fillId="0" borderId="36" xfId="0" applyFont="1" applyFill="1" applyBorder="1" applyAlignment="1">
      <alignment horizontal="center" vertical="center"/>
    </xf>
    <xf numFmtId="0" fontId="78" fillId="0" borderId="10" xfId="0" applyFont="1" applyBorder="1" applyAlignment="1">
      <alignment/>
    </xf>
    <xf numFmtId="0" fontId="78" fillId="0" borderId="40" xfId="0" applyFont="1" applyBorder="1" applyAlignment="1">
      <alignment/>
    </xf>
    <xf numFmtId="0" fontId="78" fillId="0" borderId="12" xfId="0" applyFont="1" applyBorder="1" applyAlignment="1">
      <alignment/>
    </xf>
    <xf numFmtId="0" fontId="78" fillId="0" borderId="37" xfId="0" applyFont="1" applyBorder="1" applyAlignment="1">
      <alignment/>
    </xf>
    <xf numFmtId="0" fontId="0" fillId="0" borderId="10" xfId="0" applyFont="1" applyBorder="1" applyAlignment="1">
      <alignment/>
    </xf>
    <xf numFmtId="0" fontId="0" fillId="0" borderId="40" xfId="0" applyFont="1" applyBorder="1" applyAlignment="1">
      <alignment/>
    </xf>
    <xf numFmtId="0" fontId="48" fillId="35" borderId="40" xfId="0" applyFont="1" applyFill="1" applyBorder="1" applyAlignment="1" applyProtection="1">
      <alignment horizontal="center" vertical="center" wrapText="1"/>
      <protection locked="0"/>
    </xf>
    <xf numFmtId="0" fontId="48" fillId="35" borderId="31" xfId="0" applyFont="1" applyFill="1" applyBorder="1" applyAlignment="1" applyProtection="1">
      <alignment horizontal="center" vertical="center" wrapText="1"/>
      <protection locked="0"/>
    </xf>
    <xf numFmtId="0" fontId="48" fillId="35" borderId="37" xfId="0" applyFont="1" applyFill="1" applyBorder="1" applyAlignment="1" applyProtection="1">
      <alignment horizontal="center" vertical="center" wrapText="1"/>
      <protection locked="0"/>
    </xf>
    <xf numFmtId="0" fontId="78" fillId="0" borderId="64" xfId="0" applyFont="1" applyBorder="1" applyAlignment="1">
      <alignment/>
    </xf>
    <xf numFmtId="0" fontId="78" fillId="0" borderId="65" xfId="0" applyFont="1" applyBorder="1" applyAlignment="1">
      <alignment/>
    </xf>
    <xf numFmtId="0" fontId="78" fillId="0" borderId="66" xfId="0" applyFont="1" applyBorder="1" applyAlignment="1">
      <alignment/>
    </xf>
    <xf numFmtId="0" fontId="15" fillId="36" borderId="23" xfId="0" applyFont="1" applyFill="1" applyBorder="1" applyAlignment="1" applyProtection="1">
      <alignment horizontal="center" vertical="center" textRotation="90" wrapText="1"/>
      <protection locked="0"/>
    </xf>
    <xf numFmtId="0" fontId="15" fillId="36" borderId="16" xfId="0" applyFont="1" applyFill="1" applyBorder="1" applyAlignment="1" applyProtection="1">
      <alignment horizontal="center" vertical="center" textRotation="90"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1143000</xdr:colOff>
      <xdr:row>0</xdr:row>
      <xdr:rowOff>219075</xdr:rowOff>
    </xdr:from>
    <xdr:to>
      <xdr:col>16</xdr:col>
      <xdr:colOff>333375</xdr:colOff>
      <xdr:row>1</xdr:row>
      <xdr:rowOff>361950</xdr:rowOff>
    </xdr:to>
    <xdr:pic>
      <xdr:nvPicPr>
        <xdr:cNvPr id="1" name="Imagen 2" descr="C:\Users\galba\AppData\Local\Temp\Nuevo Logo.png"/>
        <xdr:cNvPicPr preferRelativeResize="1">
          <a:picLocks noChangeAspect="1"/>
        </xdr:cNvPicPr>
      </xdr:nvPicPr>
      <xdr:blipFill>
        <a:blip r:embed="rId1"/>
        <a:srcRect l="50207" t="8772" r="8517" b="6152"/>
        <a:stretch>
          <a:fillRect/>
        </a:stretch>
      </xdr:blipFill>
      <xdr:spPr>
        <a:xfrm>
          <a:off x="13925550" y="219075"/>
          <a:ext cx="1828800" cy="781050"/>
        </a:xfrm>
        <a:prstGeom prst="rect">
          <a:avLst/>
        </a:prstGeom>
        <a:noFill/>
        <a:ln w="9525" cmpd="sng">
          <a:noFill/>
        </a:ln>
      </xdr:spPr>
    </xdr:pic>
    <xdr:clientData/>
  </xdr:twoCellAnchor>
  <xdr:oneCellAnchor>
    <xdr:from>
      <xdr:col>15</xdr:col>
      <xdr:colOff>0</xdr:colOff>
      <xdr:row>5</xdr:row>
      <xdr:rowOff>0</xdr:rowOff>
    </xdr:from>
    <xdr:ext cx="304800" cy="304800"/>
    <xdr:sp>
      <xdr:nvSpPr>
        <xdr:cNvPr id="2" name="AutoShape 175" descr="Resultado de imagen para archivo general de la nacion logo"/>
        <xdr:cNvSpPr>
          <a:spLocks noChangeAspect="1"/>
        </xdr:cNvSpPr>
      </xdr:nvSpPr>
      <xdr:spPr>
        <a:xfrm>
          <a:off x="12782550" y="21050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200025</xdr:colOff>
      <xdr:row>0</xdr:row>
      <xdr:rowOff>133350</xdr:rowOff>
    </xdr:from>
    <xdr:to>
      <xdr:col>3</xdr:col>
      <xdr:colOff>504825</xdr:colOff>
      <xdr:row>1</xdr:row>
      <xdr:rowOff>428625</xdr:rowOff>
    </xdr:to>
    <xdr:pic>
      <xdr:nvPicPr>
        <xdr:cNvPr id="3" name="Imagen 3" descr="Resultado de imagen para archivo general de la nacion logo"/>
        <xdr:cNvPicPr preferRelativeResize="1">
          <a:picLocks noChangeAspect="1"/>
        </xdr:cNvPicPr>
      </xdr:nvPicPr>
      <xdr:blipFill>
        <a:blip r:embed="rId2"/>
        <a:srcRect b="12147"/>
        <a:stretch>
          <a:fillRect/>
        </a:stretch>
      </xdr:blipFill>
      <xdr:spPr>
        <a:xfrm>
          <a:off x="200025" y="133350"/>
          <a:ext cx="1685925" cy="933450"/>
        </a:xfrm>
        <a:prstGeom prst="rect">
          <a:avLst/>
        </a:prstGeom>
        <a:noFill/>
        <a:ln w="9525" cmpd="sng">
          <a:noFill/>
        </a:ln>
      </xdr:spPr>
    </xdr:pic>
    <xdr:clientData/>
  </xdr:twoCellAnchor>
  <xdr:twoCellAnchor editAs="oneCell">
    <xdr:from>
      <xdr:col>14</xdr:col>
      <xdr:colOff>200025</xdr:colOff>
      <xdr:row>0</xdr:row>
      <xdr:rowOff>276225</xdr:rowOff>
    </xdr:from>
    <xdr:to>
      <xdr:col>15</xdr:col>
      <xdr:colOff>1162050</xdr:colOff>
      <xdr:row>1</xdr:row>
      <xdr:rowOff>361950</xdr:rowOff>
    </xdr:to>
    <xdr:pic>
      <xdr:nvPicPr>
        <xdr:cNvPr id="4" name="Imagen 2" descr="C:\Users\galba\AppData\Local\Temp\Nuevo Logo.png"/>
        <xdr:cNvPicPr preferRelativeResize="1">
          <a:picLocks noChangeAspect="1"/>
        </xdr:cNvPicPr>
      </xdr:nvPicPr>
      <xdr:blipFill>
        <a:blip r:embed="rId1"/>
        <a:srcRect t="28190" r="54078" b="15788"/>
        <a:stretch>
          <a:fillRect/>
        </a:stretch>
      </xdr:blipFill>
      <xdr:spPr>
        <a:xfrm>
          <a:off x="11134725" y="276225"/>
          <a:ext cx="2809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4"/>
  <sheetViews>
    <sheetView tabSelected="1" zoomScale="80" zoomScaleNormal="80" zoomScaleSheetLayoutView="100" zoomScalePageLayoutView="84" workbookViewId="0" topLeftCell="A2">
      <selection activeCell="Q10" sqref="Q10:Q11"/>
    </sheetView>
  </sheetViews>
  <sheetFormatPr defaultColWidth="11.421875" defaultRowHeight="15"/>
  <cols>
    <col min="1" max="1" width="3.140625" style="58" customWidth="1"/>
    <col min="2" max="2" width="14.28125" style="19" customWidth="1"/>
    <col min="3" max="3" width="3.28125" style="72" customWidth="1"/>
    <col min="4" max="4" width="12.421875" style="35" customWidth="1"/>
    <col min="5" max="5" width="3.7109375" style="43" customWidth="1"/>
    <col min="6" max="6" width="16.57421875" style="42" customWidth="1"/>
    <col min="7" max="7" width="9.7109375" style="44" customWidth="1"/>
    <col min="8" max="8" width="9.7109375" style="40" customWidth="1"/>
    <col min="9" max="9" width="4.7109375" style="19" customWidth="1"/>
    <col min="10" max="10" width="7.421875" style="72" customWidth="1"/>
    <col min="11" max="11" width="14.28125" style="41" customWidth="1"/>
    <col min="12" max="12" width="7.421875" style="43" customWidth="1"/>
    <col min="13" max="13" width="44.7109375" style="42" customWidth="1"/>
    <col min="14" max="14" width="12.57421875" style="41" customWidth="1"/>
    <col min="15" max="15" width="27.7109375" style="81" customWidth="1"/>
    <col min="16" max="16" width="39.57421875" style="32" customWidth="1"/>
    <col min="17" max="17" width="5.421875" style="19" customWidth="1"/>
    <col min="18" max="18" width="6.8515625" style="19" customWidth="1"/>
    <col min="19" max="19" width="6.140625" style="19" customWidth="1"/>
    <col min="20" max="20" width="7.28125" style="19" customWidth="1"/>
    <col min="21" max="16384" width="11.421875" style="19" customWidth="1"/>
  </cols>
  <sheetData>
    <row r="1" spans="1:20" ht="50.25" customHeight="1">
      <c r="A1" s="211" t="s">
        <v>41</v>
      </c>
      <c r="B1" s="211"/>
      <c r="C1" s="211"/>
      <c r="D1" s="211"/>
      <c r="E1" s="211"/>
      <c r="F1" s="211"/>
      <c r="G1" s="211"/>
      <c r="H1" s="211"/>
      <c r="I1" s="211"/>
      <c r="J1" s="211"/>
      <c r="K1" s="211"/>
      <c r="L1" s="211"/>
      <c r="M1" s="211"/>
      <c r="N1" s="211"/>
      <c r="O1" s="211"/>
      <c r="P1" s="211"/>
      <c r="Q1" s="211"/>
      <c r="R1" s="221" t="s">
        <v>113</v>
      </c>
      <c r="S1" s="221"/>
      <c r="T1" s="221"/>
    </row>
    <row r="2" spans="1:20" ht="50.25" customHeight="1">
      <c r="A2" s="212" t="s">
        <v>100</v>
      </c>
      <c r="B2" s="212"/>
      <c r="C2" s="212"/>
      <c r="D2" s="212"/>
      <c r="E2" s="212"/>
      <c r="F2" s="212"/>
      <c r="G2" s="212"/>
      <c r="H2" s="212"/>
      <c r="I2" s="212"/>
      <c r="J2" s="212"/>
      <c r="K2" s="212"/>
      <c r="L2" s="212"/>
      <c r="M2" s="212"/>
      <c r="N2" s="212"/>
      <c r="O2" s="212"/>
      <c r="P2" s="212"/>
      <c r="Q2" s="212"/>
      <c r="R2" s="221"/>
      <c r="S2" s="221"/>
      <c r="T2" s="221"/>
    </row>
    <row r="3" spans="1:16" s="75" customFormat="1" ht="21.75" customHeight="1">
      <c r="A3" s="226" t="s">
        <v>116</v>
      </c>
      <c r="B3" s="226"/>
      <c r="C3" s="226"/>
      <c r="D3" s="222" t="s">
        <v>71</v>
      </c>
      <c r="E3" s="222"/>
      <c r="F3" s="222"/>
      <c r="G3" s="222"/>
      <c r="H3" s="222"/>
      <c r="I3" s="222"/>
      <c r="J3" s="254" t="s">
        <v>122</v>
      </c>
      <c r="K3" s="255"/>
      <c r="L3" s="215" t="s">
        <v>35</v>
      </c>
      <c r="M3" s="215"/>
      <c r="N3" s="215"/>
      <c r="O3" s="215"/>
      <c r="P3" s="215"/>
    </row>
    <row r="4" spans="1:16" s="76" customFormat="1" ht="21.75" customHeight="1">
      <c r="A4" s="226" t="s">
        <v>117</v>
      </c>
      <c r="B4" s="226"/>
      <c r="C4" s="226"/>
      <c r="D4" s="213" t="s">
        <v>124</v>
      </c>
      <c r="E4" s="213"/>
      <c r="F4" s="213"/>
      <c r="G4" s="213"/>
      <c r="H4" s="213"/>
      <c r="I4" s="213"/>
      <c r="J4" s="254" t="s">
        <v>120</v>
      </c>
      <c r="K4" s="255"/>
      <c r="L4" s="214" t="s">
        <v>42</v>
      </c>
      <c r="M4" s="214"/>
      <c r="N4" s="214"/>
      <c r="O4" s="214"/>
      <c r="P4" s="214"/>
    </row>
    <row r="5" spans="1:16" s="78" customFormat="1" ht="21.75" customHeight="1">
      <c r="A5" s="226" t="s">
        <v>114</v>
      </c>
      <c r="B5" s="226"/>
      <c r="C5" s="226"/>
      <c r="D5" s="213" t="s">
        <v>98</v>
      </c>
      <c r="E5" s="213"/>
      <c r="F5" s="213"/>
      <c r="G5" s="213"/>
      <c r="H5" s="213"/>
      <c r="I5" s="213"/>
      <c r="J5" s="254" t="s">
        <v>121</v>
      </c>
      <c r="K5" s="255"/>
      <c r="L5" s="216" t="s">
        <v>194</v>
      </c>
      <c r="M5" s="217"/>
      <c r="N5" s="218"/>
      <c r="O5" s="83" t="s">
        <v>101</v>
      </c>
      <c r="P5" s="77" t="s">
        <v>97</v>
      </c>
    </row>
    <row r="6" spans="1:16" s="78" customFormat="1" ht="21.75" customHeight="1">
      <c r="A6" s="226" t="s">
        <v>115</v>
      </c>
      <c r="B6" s="226"/>
      <c r="C6" s="226"/>
      <c r="D6" s="213" t="s">
        <v>99</v>
      </c>
      <c r="E6" s="213"/>
      <c r="F6" s="213"/>
      <c r="G6" s="213"/>
      <c r="H6" s="213"/>
      <c r="I6" s="213"/>
      <c r="J6" s="223"/>
      <c r="K6" s="224"/>
      <c r="L6" s="224"/>
      <c r="M6" s="224"/>
      <c r="N6" s="224"/>
      <c r="O6" s="225"/>
      <c r="P6" s="61"/>
    </row>
    <row r="7" spans="1:16" s="78" customFormat="1" ht="37.5" customHeight="1">
      <c r="A7" s="227" t="s">
        <v>102</v>
      </c>
      <c r="B7" s="227"/>
      <c r="C7" s="227"/>
      <c r="D7" s="228" t="s">
        <v>193</v>
      </c>
      <c r="E7" s="229"/>
      <c r="F7" s="229"/>
      <c r="G7" s="229"/>
      <c r="H7" s="229"/>
      <c r="I7" s="229"/>
      <c r="J7" s="229"/>
      <c r="K7" s="229"/>
      <c r="L7" s="229"/>
      <c r="M7" s="229"/>
      <c r="N7" s="229"/>
      <c r="O7" s="230"/>
      <c r="P7" s="61"/>
    </row>
    <row r="8" spans="1:16" s="20" customFormat="1" ht="16.5" customHeight="1" thickBot="1">
      <c r="A8" s="55"/>
      <c r="B8" s="30"/>
      <c r="C8" s="31"/>
      <c r="D8" s="29"/>
      <c r="E8" s="29"/>
      <c r="F8" s="29"/>
      <c r="G8" s="29"/>
      <c r="H8" s="29"/>
      <c r="I8" s="29"/>
      <c r="J8" s="29"/>
      <c r="K8" s="29"/>
      <c r="L8" s="34"/>
      <c r="M8" s="29"/>
      <c r="N8" s="29"/>
      <c r="O8" s="79"/>
      <c r="P8" s="33"/>
    </row>
    <row r="9" spans="1:20" s="66" customFormat="1" ht="27" customHeight="1" thickBot="1">
      <c r="A9" s="70"/>
      <c r="B9" s="232" t="s">
        <v>93</v>
      </c>
      <c r="C9" s="233"/>
      <c r="D9" s="233"/>
      <c r="E9" s="233"/>
      <c r="F9" s="233"/>
      <c r="G9" s="233"/>
      <c r="H9" s="233"/>
      <c r="I9" s="233"/>
      <c r="J9" s="233"/>
      <c r="K9" s="233"/>
      <c r="L9" s="233"/>
      <c r="M9" s="233"/>
      <c r="N9" s="233"/>
      <c r="O9" s="233"/>
      <c r="P9" s="275" t="s">
        <v>140</v>
      </c>
      <c r="Q9" s="276"/>
      <c r="R9" s="219" t="s">
        <v>96</v>
      </c>
      <c r="S9" s="220"/>
      <c r="T9" s="220"/>
    </row>
    <row r="10" spans="1:20" s="67" customFormat="1" ht="42" customHeight="1">
      <c r="A10" s="262" t="s">
        <v>0</v>
      </c>
      <c r="B10" s="252" t="s">
        <v>1</v>
      </c>
      <c r="C10" s="235" t="s">
        <v>20</v>
      </c>
      <c r="D10" s="252" t="s">
        <v>21</v>
      </c>
      <c r="E10" s="235" t="s">
        <v>2</v>
      </c>
      <c r="F10" s="252" t="s">
        <v>22</v>
      </c>
      <c r="G10" s="252" t="s">
        <v>5</v>
      </c>
      <c r="H10" s="252"/>
      <c r="I10" s="235" t="s">
        <v>156</v>
      </c>
      <c r="J10" s="235" t="s">
        <v>118</v>
      </c>
      <c r="K10" s="235" t="s">
        <v>4</v>
      </c>
      <c r="L10" s="264" t="s">
        <v>163</v>
      </c>
      <c r="M10" s="252" t="s">
        <v>3</v>
      </c>
      <c r="N10" s="252" t="s">
        <v>159</v>
      </c>
      <c r="O10" s="277" t="s">
        <v>23</v>
      </c>
      <c r="P10" s="250" t="s">
        <v>94</v>
      </c>
      <c r="Q10" s="331" t="s">
        <v>112</v>
      </c>
      <c r="R10" s="240" t="s">
        <v>192</v>
      </c>
      <c r="S10" s="273" t="s">
        <v>95</v>
      </c>
      <c r="T10" s="244" t="s">
        <v>9</v>
      </c>
    </row>
    <row r="11" spans="1:20" s="67" customFormat="1" ht="42.75" customHeight="1" thickBot="1">
      <c r="A11" s="263"/>
      <c r="B11" s="253"/>
      <c r="C11" s="236"/>
      <c r="D11" s="253"/>
      <c r="E11" s="236"/>
      <c r="F11" s="253"/>
      <c r="G11" s="71" t="s">
        <v>24</v>
      </c>
      <c r="H11" s="71" t="s">
        <v>195</v>
      </c>
      <c r="I11" s="236"/>
      <c r="J11" s="236"/>
      <c r="K11" s="236"/>
      <c r="L11" s="265"/>
      <c r="M11" s="253"/>
      <c r="N11" s="253"/>
      <c r="O11" s="278"/>
      <c r="P11" s="251"/>
      <c r="Q11" s="332"/>
      <c r="R11" s="241"/>
      <c r="S11" s="274"/>
      <c r="T11" s="245"/>
    </row>
    <row r="12" spans="1:20" s="21" customFormat="1" ht="381" customHeight="1" thickBot="1">
      <c r="A12" s="191">
        <v>1</v>
      </c>
      <c r="B12" s="84" t="s">
        <v>51</v>
      </c>
      <c r="C12" s="85">
        <v>1</v>
      </c>
      <c r="D12" s="84" t="s">
        <v>52</v>
      </c>
      <c r="E12" s="86">
        <v>1</v>
      </c>
      <c r="F12" s="84" t="s">
        <v>53</v>
      </c>
      <c r="G12" s="87">
        <v>42278</v>
      </c>
      <c r="H12" s="87">
        <v>42307</v>
      </c>
      <c r="I12" s="88">
        <v>4</v>
      </c>
      <c r="J12" s="89">
        <v>1</v>
      </c>
      <c r="K12" s="90" t="s">
        <v>36</v>
      </c>
      <c r="L12" s="91">
        <f>SUM(J12:J12)/1</f>
        <v>1</v>
      </c>
      <c r="M12" s="92" t="s">
        <v>173</v>
      </c>
      <c r="N12" s="93" t="s">
        <v>160</v>
      </c>
      <c r="O12" s="94" t="s">
        <v>188</v>
      </c>
      <c r="P12" s="95" t="s">
        <v>155</v>
      </c>
      <c r="Q12" s="96" t="s">
        <v>154</v>
      </c>
      <c r="R12" s="97"/>
      <c r="S12" s="98"/>
      <c r="T12" s="99"/>
    </row>
    <row r="13" spans="1:20" ht="21" customHeight="1" thickBot="1">
      <c r="A13" s="203" t="s">
        <v>103</v>
      </c>
      <c r="B13" s="204"/>
      <c r="C13" s="204"/>
      <c r="D13" s="204"/>
      <c r="E13" s="204"/>
      <c r="F13" s="204"/>
      <c r="G13" s="204"/>
      <c r="H13" s="204"/>
      <c r="I13" s="204"/>
      <c r="J13" s="204"/>
      <c r="K13" s="205"/>
      <c r="L13" s="91">
        <f>SUM(L12)</f>
        <v>1</v>
      </c>
      <c r="M13" s="266"/>
      <c r="N13" s="266"/>
      <c r="O13" s="266"/>
      <c r="P13" s="266"/>
      <c r="Q13" s="266"/>
      <c r="R13" s="266"/>
      <c r="S13" s="266"/>
      <c r="T13" s="266"/>
    </row>
    <row r="14" spans="1:20" ht="80.25" customHeight="1">
      <c r="A14" s="257">
        <v>2</v>
      </c>
      <c r="B14" s="234" t="s">
        <v>54</v>
      </c>
      <c r="C14" s="246">
        <v>2</v>
      </c>
      <c r="D14" s="234" t="s">
        <v>55</v>
      </c>
      <c r="E14" s="101">
        <v>1</v>
      </c>
      <c r="F14" s="100" t="s">
        <v>56</v>
      </c>
      <c r="G14" s="102">
        <v>42064</v>
      </c>
      <c r="H14" s="102">
        <v>42185</v>
      </c>
      <c r="I14" s="103">
        <v>16</v>
      </c>
      <c r="J14" s="104">
        <v>1</v>
      </c>
      <c r="K14" s="105" t="s">
        <v>25</v>
      </c>
      <c r="L14" s="301">
        <f>SUM(J14:J15)/2</f>
        <v>1</v>
      </c>
      <c r="M14" s="106" t="s">
        <v>57</v>
      </c>
      <c r="N14" s="107" t="s">
        <v>160</v>
      </c>
      <c r="O14" s="108" t="s">
        <v>186</v>
      </c>
      <c r="P14" s="293" t="s">
        <v>157</v>
      </c>
      <c r="Q14" s="295" t="s">
        <v>154</v>
      </c>
      <c r="R14" s="279"/>
      <c r="S14" s="299"/>
      <c r="T14" s="297"/>
    </row>
    <row r="15" spans="1:20" ht="149.25" thickBot="1">
      <c r="A15" s="258"/>
      <c r="B15" s="210"/>
      <c r="C15" s="247"/>
      <c r="D15" s="210"/>
      <c r="E15" s="110">
        <v>2</v>
      </c>
      <c r="F15" s="109" t="s">
        <v>58</v>
      </c>
      <c r="G15" s="111">
        <v>42186</v>
      </c>
      <c r="H15" s="111">
        <v>42307</v>
      </c>
      <c r="I15" s="112">
        <v>20</v>
      </c>
      <c r="J15" s="113">
        <v>1</v>
      </c>
      <c r="K15" s="114" t="s">
        <v>33</v>
      </c>
      <c r="L15" s="302"/>
      <c r="M15" s="115" t="s">
        <v>80</v>
      </c>
      <c r="N15" s="116" t="s">
        <v>126</v>
      </c>
      <c r="O15" s="117" t="s">
        <v>187</v>
      </c>
      <c r="P15" s="294"/>
      <c r="Q15" s="296"/>
      <c r="R15" s="280"/>
      <c r="S15" s="300"/>
      <c r="T15" s="298"/>
    </row>
    <row r="16" spans="1:20" ht="21" customHeight="1" thickBot="1">
      <c r="A16" s="203" t="s">
        <v>104</v>
      </c>
      <c r="B16" s="204"/>
      <c r="C16" s="204"/>
      <c r="D16" s="204"/>
      <c r="E16" s="204"/>
      <c r="F16" s="204"/>
      <c r="G16" s="204"/>
      <c r="H16" s="204"/>
      <c r="I16" s="204"/>
      <c r="J16" s="204"/>
      <c r="K16" s="205"/>
      <c r="L16" s="91">
        <f>SUM(L14)</f>
        <v>1</v>
      </c>
      <c r="M16" s="266"/>
      <c r="N16" s="266"/>
      <c r="O16" s="266"/>
      <c r="P16" s="266"/>
      <c r="Q16" s="266"/>
      <c r="R16" s="266"/>
      <c r="S16" s="266"/>
      <c r="T16" s="266"/>
    </row>
    <row r="17" spans="1:20" ht="129.75" customHeight="1">
      <c r="A17" s="207">
        <v>3</v>
      </c>
      <c r="B17" s="238" t="s">
        <v>59</v>
      </c>
      <c r="C17" s="256">
        <v>3</v>
      </c>
      <c r="D17" s="238" t="s">
        <v>60</v>
      </c>
      <c r="E17" s="118">
        <v>1</v>
      </c>
      <c r="F17" s="119" t="s">
        <v>61</v>
      </c>
      <c r="G17" s="120">
        <v>42552</v>
      </c>
      <c r="H17" s="121">
        <v>42673</v>
      </c>
      <c r="I17" s="122">
        <v>16</v>
      </c>
      <c r="J17" s="123">
        <v>1</v>
      </c>
      <c r="K17" s="124" t="s">
        <v>37</v>
      </c>
      <c r="L17" s="283">
        <f>(J17+J18+J19+J20)/4</f>
        <v>0.7575</v>
      </c>
      <c r="M17" s="290" t="s">
        <v>143</v>
      </c>
      <c r="N17" s="125" t="s">
        <v>85</v>
      </c>
      <c r="O17" s="126" t="s">
        <v>164</v>
      </c>
      <c r="P17" s="100" t="s">
        <v>144</v>
      </c>
      <c r="Q17" s="196" t="s">
        <v>154</v>
      </c>
      <c r="R17" s="127"/>
      <c r="S17" s="128"/>
      <c r="T17" s="129"/>
    </row>
    <row r="18" spans="1:20" ht="104.25" customHeight="1">
      <c r="A18" s="207"/>
      <c r="B18" s="238"/>
      <c r="C18" s="256"/>
      <c r="D18" s="238"/>
      <c r="E18" s="130">
        <v>2</v>
      </c>
      <c r="F18" s="131" t="s">
        <v>119</v>
      </c>
      <c r="G18" s="132">
        <v>42675</v>
      </c>
      <c r="H18" s="133">
        <v>42704</v>
      </c>
      <c r="I18" s="134">
        <v>4</v>
      </c>
      <c r="J18" s="135">
        <v>1</v>
      </c>
      <c r="K18" s="136" t="s">
        <v>39</v>
      </c>
      <c r="L18" s="283"/>
      <c r="M18" s="209"/>
      <c r="N18" s="137" t="s">
        <v>126</v>
      </c>
      <c r="O18" s="138" t="s">
        <v>184</v>
      </c>
      <c r="P18" s="119" t="s">
        <v>148</v>
      </c>
      <c r="Q18" s="196"/>
      <c r="R18" s="139"/>
      <c r="S18" s="140"/>
      <c r="T18" s="141"/>
    </row>
    <row r="19" spans="1:20" ht="84.75" customHeight="1">
      <c r="A19" s="207"/>
      <c r="B19" s="238"/>
      <c r="C19" s="256"/>
      <c r="D19" s="238"/>
      <c r="E19" s="130">
        <v>3</v>
      </c>
      <c r="F19" s="131" t="s">
        <v>62</v>
      </c>
      <c r="G19" s="132">
        <v>42675</v>
      </c>
      <c r="H19" s="133">
        <v>42735</v>
      </c>
      <c r="I19" s="134">
        <v>4</v>
      </c>
      <c r="J19" s="135">
        <v>1</v>
      </c>
      <c r="K19" s="136" t="s">
        <v>38</v>
      </c>
      <c r="L19" s="283"/>
      <c r="M19" s="209" t="s">
        <v>139</v>
      </c>
      <c r="N19" s="137" t="s">
        <v>125</v>
      </c>
      <c r="O19" s="138" t="s">
        <v>183</v>
      </c>
      <c r="P19" s="131" t="s">
        <v>158</v>
      </c>
      <c r="Q19" s="196"/>
      <c r="R19" s="142"/>
      <c r="S19" s="143"/>
      <c r="T19" s="144"/>
    </row>
    <row r="20" spans="1:20" ht="300.75" customHeight="1" thickBot="1">
      <c r="A20" s="208"/>
      <c r="B20" s="239"/>
      <c r="C20" s="249"/>
      <c r="D20" s="239"/>
      <c r="E20" s="110">
        <v>4</v>
      </c>
      <c r="F20" s="109" t="s">
        <v>64</v>
      </c>
      <c r="G20" s="145">
        <v>42826</v>
      </c>
      <c r="H20" s="146">
        <v>43100</v>
      </c>
      <c r="I20" s="147">
        <v>50</v>
      </c>
      <c r="J20" s="148">
        <v>0.03</v>
      </c>
      <c r="K20" s="149" t="s">
        <v>26</v>
      </c>
      <c r="L20" s="284"/>
      <c r="M20" s="210"/>
      <c r="N20" s="116" t="s">
        <v>63</v>
      </c>
      <c r="O20" s="150" t="s">
        <v>133</v>
      </c>
      <c r="P20" s="109" t="s">
        <v>167</v>
      </c>
      <c r="Q20" s="197"/>
      <c r="R20" s="151"/>
      <c r="S20" s="152"/>
      <c r="T20" s="153"/>
    </row>
    <row r="21" spans="1:20" ht="21" customHeight="1" thickBot="1">
      <c r="A21" s="203" t="s">
        <v>105</v>
      </c>
      <c r="B21" s="204"/>
      <c r="C21" s="204"/>
      <c r="D21" s="204"/>
      <c r="E21" s="204"/>
      <c r="F21" s="204"/>
      <c r="G21" s="204"/>
      <c r="H21" s="204"/>
      <c r="I21" s="204"/>
      <c r="J21" s="204"/>
      <c r="K21" s="205"/>
      <c r="L21" s="91">
        <f>SUM(L17:L20)</f>
        <v>0.7575</v>
      </c>
      <c r="M21" s="266"/>
      <c r="N21" s="266"/>
      <c r="O21" s="266"/>
      <c r="P21" s="266"/>
      <c r="Q21" s="266"/>
      <c r="R21" s="266"/>
      <c r="S21" s="266"/>
      <c r="T21" s="266"/>
    </row>
    <row r="22" spans="1:20" ht="94.5" customHeight="1">
      <c r="A22" s="257">
        <v>4</v>
      </c>
      <c r="B22" s="234" t="s">
        <v>72</v>
      </c>
      <c r="C22" s="246">
        <v>4</v>
      </c>
      <c r="D22" s="234" t="s">
        <v>65</v>
      </c>
      <c r="E22" s="101">
        <v>1</v>
      </c>
      <c r="F22" s="100" t="s">
        <v>27</v>
      </c>
      <c r="G22" s="154">
        <v>42095</v>
      </c>
      <c r="H22" s="155">
        <v>42130</v>
      </c>
      <c r="I22" s="156">
        <v>4</v>
      </c>
      <c r="J22" s="104">
        <v>1</v>
      </c>
      <c r="K22" s="107" t="s">
        <v>28</v>
      </c>
      <c r="L22" s="285">
        <f>(J22+J23)/2</f>
        <v>1</v>
      </c>
      <c r="M22" s="158" t="s">
        <v>29</v>
      </c>
      <c r="N22" s="107" t="s">
        <v>63</v>
      </c>
      <c r="O22" s="159" t="s">
        <v>181</v>
      </c>
      <c r="P22" s="164" t="s">
        <v>196</v>
      </c>
      <c r="Q22" s="198" t="s">
        <v>154</v>
      </c>
      <c r="R22" s="160"/>
      <c r="S22" s="161"/>
      <c r="T22" s="162"/>
    </row>
    <row r="23" spans="1:20" ht="138" customHeight="1" thickBot="1">
      <c r="A23" s="258"/>
      <c r="B23" s="210"/>
      <c r="C23" s="247"/>
      <c r="D23" s="210"/>
      <c r="E23" s="110">
        <v>2</v>
      </c>
      <c r="F23" s="109" t="s">
        <v>83</v>
      </c>
      <c r="G23" s="145">
        <v>42675</v>
      </c>
      <c r="H23" s="146">
        <v>42916</v>
      </c>
      <c r="I23" s="147">
        <v>27</v>
      </c>
      <c r="J23" s="113">
        <v>1</v>
      </c>
      <c r="K23" s="116" t="s">
        <v>73</v>
      </c>
      <c r="L23" s="286"/>
      <c r="M23" s="109" t="s">
        <v>168</v>
      </c>
      <c r="N23" s="116" t="s">
        <v>125</v>
      </c>
      <c r="O23" s="163" t="s">
        <v>182</v>
      </c>
      <c r="P23" s="109" t="s">
        <v>171</v>
      </c>
      <c r="Q23" s="197"/>
      <c r="R23" s="151"/>
      <c r="S23" s="152"/>
      <c r="T23" s="153"/>
    </row>
    <row r="24" spans="1:20" ht="21" customHeight="1" thickBot="1">
      <c r="A24" s="203" t="s">
        <v>106</v>
      </c>
      <c r="B24" s="204"/>
      <c r="C24" s="204"/>
      <c r="D24" s="204"/>
      <c r="E24" s="204"/>
      <c r="F24" s="204"/>
      <c r="G24" s="204"/>
      <c r="H24" s="204"/>
      <c r="I24" s="204"/>
      <c r="J24" s="204"/>
      <c r="K24" s="205"/>
      <c r="L24" s="91">
        <f>SUM(L22:L23)</f>
        <v>1</v>
      </c>
      <c r="M24" s="266"/>
      <c r="N24" s="266"/>
      <c r="O24" s="266"/>
      <c r="P24" s="266"/>
      <c r="Q24" s="266"/>
      <c r="R24" s="266"/>
      <c r="S24" s="266"/>
      <c r="T24" s="266"/>
    </row>
    <row r="25" spans="1:20" ht="111" customHeight="1">
      <c r="A25" s="206">
        <v>5</v>
      </c>
      <c r="B25" s="237" t="s">
        <v>166</v>
      </c>
      <c r="C25" s="248">
        <v>5</v>
      </c>
      <c r="D25" s="237" t="s">
        <v>30</v>
      </c>
      <c r="E25" s="101">
        <v>1</v>
      </c>
      <c r="F25" s="100" t="s">
        <v>74</v>
      </c>
      <c r="G25" s="165">
        <v>42401</v>
      </c>
      <c r="H25" s="166">
        <v>42428</v>
      </c>
      <c r="I25" s="156">
        <v>4</v>
      </c>
      <c r="J25" s="104">
        <v>1</v>
      </c>
      <c r="K25" s="167" t="s">
        <v>130</v>
      </c>
      <c r="L25" s="287">
        <f>(J25+J26)/2</f>
        <v>0.95</v>
      </c>
      <c r="M25" s="168" t="s">
        <v>134</v>
      </c>
      <c r="N25" s="107" t="s">
        <v>125</v>
      </c>
      <c r="O25" s="158" t="s">
        <v>179</v>
      </c>
      <c r="P25" s="100" t="s">
        <v>141</v>
      </c>
      <c r="Q25" s="198" t="s">
        <v>154</v>
      </c>
      <c r="R25" s="160"/>
      <c r="S25" s="161"/>
      <c r="T25" s="162"/>
    </row>
    <row r="26" spans="1:20" ht="126" customHeight="1" thickBot="1">
      <c r="A26" s="208"/>
      <c r="B26" s="239"/>
      <c r="C26" s="249"/>
      <c r="D26" s="239"/>
      <c r="E26" s="110">
        <v>2</v>
      </c>
      <c r="F26" s="109" t="s">
        <v>66</v>
      </c>
      <c r="G26" s="145">
        <v>42461</v>
      </c>
      <c r="H26" s="146">
        <v>42916</v>
      </c>
      <c r="I26" s="147">
        <v>39</v>
      </c>
      <c r="J26" s="113">
        <v>0.9</v>
      </c>
      <c r="K26" s="149" t="s">
        <v>131</v>
      </c>
      <c r="L26" s="288"/>
      <c r="M26" s="109" t="s">
        <v>152</v>
      </c>
      <c r="N26" s="116" t="s">
        <v>125</v>
      </c>
      <c r="O26" s="169" t="s">
        <v>180</v>
      </c>
      <c r="P26" s="109" t="s">
        <v>151</v>
      </c>
      <c r="Q26" s="197"/>
      <c r="R26" s="151"/>
      <c r="S26" s="152"/>
      <c r="T26" s="153"/>
    </row>
    <row r="27" spans="1:20" ht="21" customHeight="1" thickBot="1">
      <c r="A27" s="270" t="s">
        <v>107</v>
      </c>
      <c r="B27" s="271"/>
      <c r="C27" s="271"/>
      <c r="D27" s="271"/>
      <c r="E27" s="271"/>
      <c r="F27" s="271"/>
      <c r="G27" s="271"/>
      <c r="H27" s="271"/>
      <c r="I27" s="271"/>
      <c r="J27" s="271"/>
      <c r="K27" s="272"/>
      <c r="L27" s="170">
        <f>SUM(L25:L26)</f>
        <v>0.95</v>
      </c>
      <c r="M27" s="266"/>
      <c r="N27" s="266"/>
      <c r="O27" s="266"/>
      <c r="P27" s="266"/>
      <c r="Q27" s="266"/>
      <c r="R27" s="266"/>
      <c r="S27" s="266"/>
      <c r="T27" s="266"/>
    </row>
    <row r="28" spans="1:20" ht="212.25" customHeight="1">
      <c r="A28" s="206">
        <v>6</v>
      </c>
      <c r="B28" s="242" t="s">
        <v>81</v>
      </c>
      <c r="C28" s="248">
        <v>6</v>
      </c>
      <c r="D28" s="242" t="s">
        <v>86</v>
      </c>
      <c r="E28" s="101">
        <v>1</v>
      </c>
      <c r="F28" s="100" t="s">
        <v>87</v>
      </c>
      <c r="G28" s="154">
        <v>42186</v>
      </c>
      <c r="H28" s="155">
        <v>42734</v>
      </c>
      <c r="I28" s="156">
        <v>24</v>
      </c>
      <c r="J28" s="104">
        <v>1</v>
      </c>
      <c r="K28" s="171" t="s">
        <v>88</v>
      </c>
      <c r="L28" s="285">
        <f>(J28+J29)/2</f>
        <v>0.575</v>
      </c>
      <c r="M28" s="172" t="s">
        <v>135</v>
      </c>
      <c r="N28" s="107" t="s">
        <v>125</v>
      </c>
      <c r="O28" s="158" t="s">
        <v>178</v>
      </c>
      <c r="P28" s="100" t="s">
        <v>142</v>
      </c>
      <c r="Q28" s="198" t="s">
        <v>154</v>
      </c>
      <c r="R28" s="160"/>
      <c r="S28" s="161"/>
      <c r="T28" s="162"/>
    </row>
    <row r="29" spans="1:20" s="35" customFormat="1" ht="99" customHeight="1" thickBot="1">
      <c r="A29" s="208"/>
      <c r="B29" s="243"/>
      <c r="C29" s="249"/>
      <c r="D29" s="243"/>
      <c r="E29" s="110">
        <v>2</v>
      </c>
      <c r="F29" s="109" t="s">
        <v>89</v>
      </c>
      <c r="G29" s="145">
        <v>42186</v>
      </c>
      <c r="H29" s="146">
        <v>43465</v>
      </c>
      <c r="I29" s="147">
        <v>106</v>
      </c>
      <c r="J29" s="113">
        <v>0.15</v>
      </c>
      <c r="K29" s="149" t="s">
        <v>90</v>
      </c>
      <c r="L29" s="286"/>
      <c r="M29" s="169" t="s">
        <v>145</v>
      </c>
      <c r="N29" s="116" t="s">
        <v>125</v>
      </c>
      <c r="O29" s="169" t="s">
        <v>165</v>
      </c>
      <c r="P29" s="109" t="s">
        <v>169</v>
      </c>
      <c r="Q29" s="197"/>
      <c r="R29" s="151"/>
      <c r="S29" s="152"/>
      <c r="T29" s="153"/>
    </row>
    <row r="30" spans="1:20" ht="21" customHeight="1" thickBot="1">
      <c r="A30" s="267" t="s">
        <v>108</v>
      </c>
      <c r="B30" s="268"/>
      <c r="C30" s="268"/>
      <c r="D30" s="268"/>
      <c r="E30" s="268"/>
      <c r="F30" s="268"/>
      <c r="G30" s="268"/>
      <c r="H30" s="268"/>
      <c r="I30" s="268"/>
      <c r="J30" s="268"/>
      <c r="K30" s="269"/>
      <c r="L30" s="173">
        <f>SUM(L28:L29)</f>
        <v>0.575</v>
      </c>
      <c r="M30" s="266"/>
      <c r="N30" s="266"/>
      <c r="O30" s="266"/>
      <c r="P30" s="266"/>
      <c r="Q30" s="266"/>
      <c r="R30" s="266"/>
      <c r="S30" s="266"/>
      <c r="T30" s="266"/>
    </row>
    <row r="31" spans="1:20" ht="86.25" customHeight="1">
      <c r="A31" s="206">
        <v>7</v>
      </c>
      <c r="B31" s="237" t="s">
        <v>84</v>
      </c>
      <c r="C31" s="259">
        <v>7</v>
      </c>
      <c r="D31" s="237" t="s">
        <v>75</v>
      </c>
      <c r="E31" s="101">
        <v>1</v>
      </c>
      <c r="F31" s="164" t="s">
        <v>92</v>
      </c>
      <c r="G31" s="174">
        <v>42552</v>
      </c>
      <c r="H31" s="175">
        <v>42643</v>
      </c>
      <c r="I31" s="176">
        <v>12</v>
      </c>
      <c r="J31" s="157">
        <v>1</v>
      </c>
      <c r="K31" s="171" t="s">
        <v>82</v>
      </c>
      <c r="L31" s="285">
        <f>(J31+J32+J33+J34+J35+J36+J37)/7</f>
        <v>0.31428571428571433</v>
      </c>
      <c r="M31" s="177" t="s">
        <v>136</v>
      </c>
      <c r="N31" s="107" t="s">
        <v>125</v>
      </c>
      <c r="O31" s="178" t="s">
        <v>177</v>
      </c>
      <c r="P31" s="131" t="s">
        <v>149</v>
      </c>
      <c r="Q31" s="199" t="s">
        <v>154</v>
      </c>
      <c r="R31" s="160"/>
      <c r="S31" s="161"/>
      <c r="T31" s="162"/>
    </row>
    <row r="32" spans="1:20" ht="188.25" customHeight="1">
      <c r="A32" s="207"/>
      <c r="B32" s="238"/>
      <c r="C32" s="260"/>
      <c r="D32" s="238"/>
      <c r="E32" s="130">
        <v>2</v>
      </c>
      <c r="F32" s="131" t="s">
        <v>129</v>
      </c>
      <c r="G32" s="179">
        <v>42644</v>
      </c>
      <c r="H32" s="180">
        <v>42734</v>
      </c>
      <c r="I32" s="134">
        <v>12</v>
      </c>
      <c r="J32" s="181">
        <v>1</v>
      </c>
      <c r="K32" s="136" t="s">
        <v>77</v>
      </c>
      <c r="L32" s="289"/>
      <c r="M32" s="177" t="s">
        <v>172</v>
      </c>
      <c r="N32" s="137" t="s">
        <v>125</v>
      </c>
      <c r="O32" s="178" t="s">
        <v>176</v>
      </c>
      <c r="P32" s="131" t="s">
        <v>150</v>
      </c>
      <c r="Q32" s="200"/>
      <c r="R32" s="139"/>
      <c r="S32" s="140"/>
      <c r="T32" s="141"/>
    </row>
    <row r="33" spans="1:20" ht="85.5" customHeight="1">
      <c r="A33" s="207"/>
      <c r="B33" s="238"/>
      <c r="C33" s="260"/>
      <c r="D33" s="238"/>
      <c r="E33" s="130">
        <v>3</v>
      </c>
      <c r="F33" s="131" t="s">
        <v>76</v>
      </c>
      <c r="G33" s="179">
        <v>42767</v>
      </c>
      <c r="H33" s="180">
        <v>43099</v>
      </c>
      <c r="I33" s="134">
        <v>26</v>
      </c>
      <c r="J33" s="181">
        <v>0.2</v>
      </c>
      <c r="K33" s="136" t="s">
        <v>132</v>
      </c>
      <c r="L33" s="289"/>
      <c r="M33" s="131" t="s">
        <v>137</v>
      </c>
      <c r="N33" s="137" t="s">
        <v>125</v>
      </c>
      <c r="O33" s="182"/>
      <c r="P33" s="119" t="s">
        <v>161</v>
      </c>
      <c r="Q33" s="200"/>
      <c r="R33" s="139"/>
      <c r="S33" s="140"/>
      <c r="T33" s="141"/>
    </row>
    <row r="34" spans="1:20" ht="67.5" customHeight="1">
      <c r="A34" s="207"/>
      <c r="B34" s="238"/>
      <c r="C34" s="260"/>
      <c r="D34" s="238"/>
      <c r="E34" s="130">
        <v>4</v>
      </c>
      <c r="F34" s="131" t="s">
        <v>67</v>
      </c>
      <c r="G34" s="179">
        <v>42948</v>
      </c>
      <c r="H34" s="180">
        <v>43464</v>
      </c>
      <c r="I34" s="134">
        <v>26</v>
      </c>
      <c r="J34" s="181">
        <v>0</v>
      </c>
      <c r="K34" s="136" t="s">
        <v>91</v>
      </c>
      <c r="L34" s="289"/>
      <c r="M34" s="291" t="s">
        <v>170</v>
      </c>
      <c r="N34" s="137" t="s">
        <v>125</v>
      </c>
      <c r="O34" s="137"/>
      <c r="P34" s="291" t="s">
        <v>197</v>
      </c>
      <c r="Q34" s="200"/>
      <c r="R34" s="139"/>
      <c r="S34" s="140"/>
      <c r="T34" s="141"/>
    </row>
    <row r="35" spans="1:20" ht="83.25" customHeight="1">
      <c r="A35" s="207"/>
      <c r="B35" s="238"/>
      <c r="C35" s="260"/>
      <c r="D35" s="238"/>
      <c r="E35" s="130">
        <v>5</v>
      </c>
      <c r="F35" s="131" t="s">
        <v>68</v>
      </c>
      <c r="G35" s="179">
        <v>43070</v>
      </c>
      <c r="H35" s="180">
        <v>43465</v>
      </c>
      <c r="I35" s="134">
        <v>26</v>
      </c>
      <c r="J35" s="181">
        <v>0</v>
      </c>
      <c r="K35" s="136" t="s">
        <v>32</v>
      </c>
      <c r="L35" s="289"/>
      <c r="M35" s="238"/>
      <c r="N35" s="137" t="s">
        <v>127</v>
      </c>
      <c r="O35" s="137"/>
      <c r="P35" s="238"/>
      <c r="Q35" s="200"/>
      <c r="R35" s="139"/>
      <c r="S35" s="140"/>
      <c r="T35" s="141"/>
    </row>
    <row r="36" spans="1:20" ht="67.5" customHeight="1">
      <c r="A36" s="207"/>
      <c r="B36" s="238"/>
      <c r="C36" s="260"/>
      <c r="D36" s="238"/>
      <c r="E36" s="130">
        <v>6</v>
      </c>
      <c r="F36" s="131" t="s">
        <v>162</v>
      </c>
      <c r="G36" s="132">
        <v>43102</v>
      </c>
      <c r="H36" s="180">
        <v>43646</v>
      </c>
      <c r="I36" s="134">
        <v>26</v>
      </c>
      <c r="J36" s="181">
        <v>0</v>
      </c>
      <c r="K36" s="136" t="s">
        <v>40</v>
      </c>
      <c r="L36" s="289"/>
      <c r="M36" s="238"/>
      <c r="N36" s="137" t="s">
        <v>125</v>
      </c>
      <c r="O36" s="137"/>
      <c r="P36" s="238"/>
      <c r="Q36" s="200"/>
      <c r="R36" s="139"/>
      <c r="S36" s="140"/>
      <c r="T36" s="141"/>
    </row>
    <row r="37" spans="1:20" ht="91.5" customHeight="1" thickBot="1">
      <c r="A37" s="208"/>
      <c r="B37" s="239"/>
      <c r="C37" s="261"/>
      <c r="D37" s="239"/>
      <c r="E37" s="110">
        <v>7</v>
      </c>
      <c r="F37" s="109" t="s">
        <v>31</v>
      </c>
      <c r="G37" s="145">
        <v>43282</v>
      </c>
      <c r="H37" s="180">
        <v>43646</v>
      </c>
      <c r="I37" s="147">
        <v>26</v>
      </c>
      <c r="J37" s="113">
        <v>0</v>
      </c>
      <c r="K37" s="149" t="s">
        <v>34</v>
      </c>
      <c r="L37" s="286"/>
      <c r="M37" s="239"/>
      <c r="N37" s="116" t="s">
        <v>128</v>
      </c>
      <c r="O37" s="116"/>
      <c r="P37" s="239"/>
      <c r="Q37" s="201"/>
      <c r="R37" s="151"/>
      <c r="S37" s="152"/>
      <c r="T37" s="153"/>
    </row>
    <row r="38" spans="1:20" ht="21" customHeight="1" thickBot="1">
      <c r="A38" s="203" t="s">
        <v>185</v>
      </c>
      <c r="B38" s="204"/>
      <c r="C38" s="204"/>
      <c r="D38" s="204"/>
      <c r="E38" s="204"/>
      <c r="F38" s="204"/>
      <c r="G38" s="204"/>
      <c r="H38" s="204"/>
      <c r="I38" s="204"/>
      <c r="J38" s="204"/>
      <c r="K38" s="205"/>
      <c r="L38" s="91">
        <f>SUM(L31:L37)</f>
        <v>0.31428571428571433</v>
      </c>
      <c r="M38" s="281"/>
      <c r="N38" s="282"/>
      <c r="O38" s="282"/>
      <c r="P38" s="282"/>
      <c r="Q38" s="282"/>
      <c r="R38" s="282"/>
      <c r="S38" s="282"/>
      <c r="T38" s="282"/>
    </row>
    <row r="39" spans="1:20" ht="199.5" customHeight="1" thickBot="1">
      <c r="A39" s="191">
        <v>8</v>
      </c>
      <c r="B39" s="84" t="s">
        <v>69</v>
      </c>
      <c r="C39" s="183">
        <v>8</v>
      </c>
      <c r="D39" s="84" t="s">
        <v>78</v>
      </c>
      <c r="E39" s="86">
        <v>1</v>
      </c>
      <c r="F39" s="84" t="s">
        <v>79</v>
      </c>
      <c r="G39" s="184">
        <v>42644</v>
      </c>
      <c r="H39" s="185">
        <v>43008</v>
      </c>
      <c r="I39" s="186">
        <v>15</v>
      </c>
      <c r="J39" s="89">
        <v>0.9</v>
      </c>
      <c r="K39" s="187" t="s">
        <v>70</v>
      </c>
      <c r="L39" s="91">
        <f>(J39)/1</f>
        <v>0.9</v>
      </c>
      <c r="M39" s="84" t="s">
        <v>138</v>
      </c>
      <c r="N39" s="93" t="s">
        <v>128</v>
      </c>
      <c r="O39" s="188" t="s">
        <v>175</v>
      </c>
      <c r="P39" s="84" t="s">
        <v>153</v>
      </c>
      <c r="Q39" s="189" t="s">
        <v>154</v>
      </c>
      <c r="R39" s="190"/>
      <c r="S39" s="98"/>
      <c r="T39" s="99"/>
    </row>
    <row r="40" spans="1:20" ht="21" customHeight="1" thickBot="1">
      <c r="A40" s="203" t="s">
        <v>174</v>
      </c>
      <c r="B40" s="204"/>
      <c r="C40" s="204"/>
      <c r="D40" s="204"/>
      <c r="E40" s="204"/>
      <c r="F40" s="204"/>
      <c r="G40" s="204"/>
      <c r="H40" s="204"/>
      <c r="I40" s="204"/>
      <c r="J40" s="204"/>
      <c r="K40" s="205"/>
      <c r="L40" s="91">
        <f>SUM(L39)</f>
        <v>0.9</v>
      </c>
      <c r="M40" s="202"/>
      <c r="N40" s="202"/>
      <c r="O40" s="202"/>
      <c r="P40" s="202"/>
      <c r="Q40" s="202"/>
      <c r="R40" s="202"/>
      <c r="S40" s="202"/>
      <c r="T40" s="202"/>
    </row>
    <row r="41" spans="1:20" ht="21" customHeight="1">
      <c r="A41" s="192"/>
      <c r="B41" s="192"/>
      <c r="C41" s="192"/>
      <c r="D41" s="192"/>
      <c r="E41" s="192"/>
      <c r="F41" s="192"/>
      <c r="G41" s="192"/>
      <c r="H41" s="192"/>
      <c r="I41" s="192"/>
      <c r="J41" s="192"/>
      <c r="K41" s="192"/>
      <c r="L41" s="193"/>
      <c r="M41" s="194"/>
      <c r="N41" s="194"/>
      <c r="O41" s="194"/>
      <c r="P41" s="194"/>
      <c r="Q41" s="194"/>
      <c r="R41" s="194"/>
      <c r="S41" s="194"/>
      <c r="T41" s="194"/>
    </row>
    <row r="42" spans="1:20" ht="17.25" customHeight="1">
      <c r="A42" s="192"/>
      <c r="B42" s="292" t="s">
        <v>43</v>
      </c>
      <c r="C42" s="192"/>
      <c r="D42" s="60" t="s">
        <v>44</v>
      </c>
      <c r="E42" s="192"/>
      <c r="F42" s="68">
        <f>L13</f>
        <v>1</v>
      </c>
      <c r="G42" s="192"/>
      <c r="H42" s="192"/>
      <c r="I42" s="192"/>
      <c r="J42" s="192"/>
      <c r="K42" s="192"/>
      <c r="L42" s="193"/>
      <c r="M42" s="194"/>
      <c r="N42" s="194"/>
      <c r="O42" s="194"/>
      <c r="P42" s="194"/>
      <c r="Q42" s="194"/>
      <c r="R42" s="194"/>
      <c r="S42" s="194"/>
      <c r="T42" s="194"/>
    </row>
    <row r="43" spans="1:17" s="35" customFormat="1" ht="17.25" customHeight="1">
      <c r="A43" s="57"/>
      <c r="B43" s="292"/>
      <c r="C43" s="23"/>
      <c r="D43" s="60" t="s">
        <v>45</v>
      </c>
      <c r="E43" s="24"/>
      <c r="F43" s="68">
        <f>L16</f>
        <v>1</v>
      </c>
      <c r="G43" s="36"/>
      <c r="H43" s="37"/>
      <c r="I43" s="25"/>
      <c r="J43" s="46"/>
      <c r="K43" s="26"/>
      <c r="L43" s="46"/>
      <c r="M43" s="22"/>
      <c r="N43" s="26"/>
      <c r="O43" s="80"/>
      <c r="P43" s="38"/>
      <c r="Q43" s="39"/>
    </row>
    <row r="44" spans="2:7" ht="17.25" customHeight="1">
      <c r="B44" s="292"/>
      <c r="C44" s="52"/>
      <c r="D44" s="60" t="s">
        <v>46</v>
      </c>
      <c r="E44" s="52"/>
      <c r="F44" s="68">
        <f>L21</f>
        <v>0.7575</v>
      </c>
      <c r="G44" s="27"/>
    </row>
    <row r="45" spans="2:7" ht="17.25" customHeight="1">
      <c r="B45" s="292"/>
      <c r="D45" s="60" t="s">
        <v>47</v>
      </c>
      <c r="F45" s="68">
        <f>L24</f>
        <v>1</v>
      </c>
      <c r="G45" s="28"/>
    </row>
    <row r="46" spans="2:7" ht="17.25" customHeight="1">
      <c r="B46" s="292"/>
      <c r="D46" s="60" t="s">
        <v>48</v>
      </c>
      <c r="F46" s="68">
        <f>L27</f>
        <v>0.95</v>
      </c>
      <c r="G46" s="28"/>
    </row>
    <row r="47" spans="2:7" ht="17.25" customHeight="1">
      <c r="B47" s="292"/>
      <c r="D47" s="60" t="s">
        <v>49</v>
      </c>
      <c r="F47" s="68">
        <f>L30</f>
        <v>0.575</v>
      </c>
      <c r="G47" s="28"/>
    </row>
    <row r="48" spans="2:7" ht="17.25" customHeight="1">
      <c r="B48" s="292"/>
      <c r="D48" s="60" t="s">
        <v>190</v>
      </c>
      <c r="F48" s="68">
        <f>L38</f>
        <v>0.31428571428571433</v>
      </c>
      <c r="G48" s="28"/>
    </row>
    <row r="49" spans="2:7" ht="17.25" customHeight="1">
      <c r="B49" s="292"/>
      <c r="D49" s="60" t="s">
        <v>191</v>
      </c>
      <c r="F49" s="68">
        <f>L40</f>
        <v>0.9</v>
      </c>
      <c r="G49" s="28"/>
    </row>
    <row r="50" spans="2:7" ht="15.75">
      <c r="B50" s="53"/>
      <c r="F50" s="69"/>
      <c r="G50" s="28"/>
    </row>
    <row r="51" spans="2:7" ht="31.5" customHeight="1">
      <c r="B51" s="195" t="s">
        <v>50</v>
      </c>
      <c r="C51" s="195"/>
      <c r="D51" s="195"/>
      <c r="F51" s="74">
        <f>SUM(F42:F49)/8</f>
        <v>0.8120982142857143</v>
      </c>
      <c r="G51" s="28"/>
    </row>
    <row r="52" ht="15.75" customHeight="1">
      <c r="B52" s="54"/>
    </row>
    <row r="53" spans="1:18" ht="15" customHeight="1">
      <c r="A53" s="56"/>
      <c r="C53" s="51"/>
      <c r="D53" s="51"/>
      <c r="E53" s="47"/>
      <c r="F53" s="48"/>
      <c r="G53" s="49"/>
      <c r="H53" s="49"/>
      <c r="I53" s="49"/>
      <c r="J53" s="73"/>
      <c r="K53" s="49"/>
      <c r="L53" s="59"/>
      <c r="M53" s="49"/>
      <c r="N53" s="49"/>
      <c r="O53" s="82"/>
      <c r="P53" s="49"/>
      <c r="Q53" s="49"/>
      <c r="R53" s="50"/>
    </row>
    <row r="56" spans="2:4" ht="27" customHeight="1">
      <c r="B56" s="231" t="s">
        <v>146</v>
      </c>
      <c r="C56" s="231"/>
      <c r="D56" s="231"/>
    </row>
    <row r="57" ht="15.75">
      <c r="B57" s="45" t="s">
        <v>123</v>
      </c>
    </row>
    <row r="59" spans="2:6" ht="15.75">
      <c r="B59" s="62" t="s">
        <v>147</v>
      </c>
      <c r="C59" s="62"/>
      <c r="D59" s="63"/>
      <c r="F59" s="32"/>
    </row>
    <row r="60" spans="2:4" ht="15.75">
      <c r="B60" s="64" t="s">
        <v>109</v>
      </c>
      <c r="C60" s="62"/>
      <c r="D60" s="65"/>
    </row>
    <row r="61" spans="2:4" ht="15.75">
      <c r="B61" s="62" t="s">
        <v>189</v>
      </c>
      <c r="C61" s="62"/>
      <c r="D61" s="65"/>
    </row>
    <row r="64" spans="2:18" ht="20.25" customHeight="1">
      <c r="B64" s="19" t="s">
        <v>110</v>
      </c>
      <c r="R64" s="19" t="s">
        <v>111</v>
      </c>
    </row>
  </sheetData>
  <sheetProtection/>
  <mergeCells count="105">
    <mergeCell ref="M16:T16"/>
    <mergeCell ref="A13:K13"/>
    <mergeCell ref="M13:T13"/>
    <mergeCell ref="B42:B49"/>
    <mergeCell ref="P14:P15"/>
    <mergeCell ref="Q14:Q15"/>
    <mergeCell ref="T14:T15"/>
    <mergeCell ref="S14:S15"/>
    <mergeCell ref="P34:P37"/>
    <mergeCell ref="L14:L15"/>
    <mergeCell ref="M38:T38"/>
    <mergeCell ref="L17:L20"/>
    <mergeCell ref="L22:L23"/>
    <mergeCell ref="L25:L26"/>
    <mergeCell ref="L28:L29"/>
    <mergeCell ref="L31:L37"/>
    <mergeCell ref="M17:M18"/>
    <mergeCell ref="M34:M37"/>
    <mergeCell ref="S10:S11"/>
    <mergeCell ref="P9:Q9"/>
    <mergeCell ref="A21:K21"/>
    <mergeCell ref="M21:T21"/>
    <mergeCell ref="A24:K24"/>
    <mergeCell ref="M24:T24"/>
    <mergeCell ref="O10:O11"/>
    <mergeCell ref="G10:H10"/>
    <mergeCell ref="K10:K11"/>
    <mergeCell ref="R14:R15"/>
    <mergeCell ref="L10:L11"/>
    <mergeCell ref="M27:T27"/>
    <mergeCell ref="A30:K30"/>
    <mergeCell ref="M30:T30"/>
    <mergeCell ref="A27:K27"/>
    <mergeCell ref="A17:A20"/>
    <mergeCell ref="A28:A29"/>
    <mergeCell ref="B25:B26"/>
    <mergeCell ref="B22:B23"/>
    <mergeCell ref="C14:C15"/>
    <mergeCell ref="J10:J11"/>
    <mergeCell ref="A22:A23"/>
    <mergeCell ref="D17:D20"/>
    <mergeCell ref="C31:C37"/>
    <mergeCell ref="A10:A11"/>
    <mergeCell ref="D14:D15"/>
    <mergeCell ref="A16:K16"/>
    <mergeCell ref="J3:K3"/>
    <mergeCell ref="B10:B11"/>
    <mergeCell ref="B17:B20"/>
    <mergeCell ref="C17:C20"/>
    <mergeCell ref="A14:A15"/>
    <mergeCell ref="F10:F11"/>
    <mergeCell ref="D10:D11"/>
    <mergeCell ref="J5:K5"/>
    <mergeCell ref="J4:K4"/>
    <mergeCell ref="I10:I11"/>
    <mergeCell ref="T10:T11"/>
    <mergeCell ref="C22:C23"/>
    <mergeCell ref="D22:D23"/>
    <mergeCell ref="D28:D29"/>
    <mergeCell ref="C28:C29"/>
    <mergeCell ref="P10:P11"/>
    <mergeCell ref="Q10:Q11"/>
    <mergeCell ref="N10:N11"/>
    <mergeCell ref="C25:C26"/>
    <mergeCell ref="M10:M11"/>
    <mergeCell ref="B56:D56"/>
    <mergeCell ref="B9:O9"/>
    <mergeCell ref="B14:B15"/>
    <mergeCell ref="C10:C11"/>
    <mergeCell ref="D31:D37"/>
    <mergeCell ref="R10:R11"/>
    <mergeCell ref="D25:D26"/>
    <mergeCell ref="B28:B29"/>
    <mergeCell ref="E10:E11"/>
    <mergeCell ref="B31:B37"/>
    <mergeCell ref="R9:T9"/>
    <mergeCell ref="R1:T2"/>
    <mergeCell ref="D3:I3"/>
    <mergeCell ref="J6:O6"/>
    <mergeCell ref="A6:C6"/>
    <mergeCell ref="A5:C5"/>
    <mergeCell ref="A4:C4"/>
    <mergeCell ref="A3:C3"/>
    <mergeCell ref="A7:C7"/>
    <mergeCell ref="D7:O7"/>
    <mergeCell ref="A1:Q1"/>
    <mergeCell ref="A2:Q2"/>
    <mergeCell ref="D6:I6"/>
    <mergeCell ref="D5:I5"/>
    <mergeCell ref="D4:I4"/>
    <mergeCell ref="Q25:Q26"/>
    <mergeCell ref="L4:P4"/>
    <mergeCell ref="L3:P3"/>
    <mergeCell ref="L5:N5"/>
    <mergeCell ref="A25:A26"/>
    <mergeCell ref="B51:D51"/>
    <mergeCell ref="Q17:Q20"/>
    <mergeCell ref="Q22:Q23"/>
    <mergeCell ref="Q28:Q29"/>
    <mergeCell ref="Q31:Q37"/>
    <mergeCell ref="M40:T40"/>
    <mergeCell ref="A38:K38"/>
    <mergeCell ref="A40:K40"/>
    <mergeCell ref="A31:A37"/>
    <mergeCell ref="M19:M20"/>
  </mergeCells>
  <dataValidations count="2">
    <dataValidation type="date" operator="greaterThanOrEqual" allowBlank="1" showInputMessage="1" showErrorMessage="1" sqref="E14:E15 E43 E22:E23 E25:E26 E28:E29 E31:E37 E39 E17:E20 E12">
      <formula1>41426</formula1>
    </dataValidation>
    <dataValidation allowBlank="1" showInputMessage="1" sqref="D42:D49"/>
  </dataValidations>
  <printOptions horizontalCentered="1" verticalCentered="1"/>
  <pageMargins left="0.4724409448818898" right="0.4330708661417323" top="0.8661417322834646" bottom="0.7480314960629921" header="0.31496062992125984" footer="0.31496062992125984"/>
  <pageSetup fitToHeight="0" horizontalDpi="600" verticalDpi="600" orientation="landscape" scale="48" r:id="rId5"/>
  <rowBreaks count="5" manualBreakCount="5">
    <brk id="16" min="1" max="19" man="1"/>
    <brk id="21" max="19" man="1"/>
    <brk id="27" max="255" man="1"/>
    <brk id="30" max="255" man="1"/>
    <brk id="38" max="255"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dimension ref="A1:O41"/>
  <sheetViews>
    <sheetView zoomScale="90" zoomScaleNormal="90" zoomScalePageLayoutView="60" workbookViewId="0" topLeftCell="A1">
      <selection activeCell="E28" sqref="E28:N28"/>
    </sheetView>
  </sheetViews>
  <sheetFormatPr defaultColWidth="11.421875" defaultRowHeight="15"/>
  <cols>
    <col min="1" max="1" width="5.421875" style="2" bestFit="1" customWidth="1"/>
    <col min="2" max="2" width="18.28125" style="2" customWidth="1"/>
    <col min="3" max="3" width="11.28125" style="2" customWidth="1"/>
    <col min="4" max="4" width="15.140625" style="2" customWidth="1"/>
    <col min="5" max="5" width="8.140625" style="2" customWidth="1"/>
    <col min="6" max="6" width="5.7109375" style="2" customWidth="1"/>
    <col min="7" max="14" width="11.421875" style="2" customWidth="1"/>
    <col min="15" max="15" width="0" style="2" hidden="1" customWidth="1"/>
    <col min="16" max="16384" width="11.421875" style="2" customWidth="1"/>
  </cols>
  <sheetData>
    <row r="1" spans="1:7" ht="12.75">
      <c r="A1" s="1" t="s">
        <v>17</v>
      </c>
      <c r="G1" s="1" t="s">
        <v>18</v>
      </c>
    </row>
    <row r="2" spans="1:7" ht="12.75">
      <c r="A2" s="1"/>
      <c r="G2" s="1"/>
    </row>
    <row r="3" ht="12.75" customHeight="1">
      <c r="A3" s="2" t="s">
        <v>15</v>
      </c>
    </row>
    <row r="4" ht="12.75" customHeight="1" thickBot="1"/>
    <row r="5" spans="1:14" ht="12.75" customHeight="1">
      <c r="A5" s="306" t="s">
        <v>0</v>
      </c>
      <c r="B5" s="309" t="s">
        <v>6</v>
      </c>
      <c r="C5" s="309" t="s">
        <v>7</v>
      </c>
      <c r="D5" s="309" t="s">
        <v>8</v>
      </c>
      <c r="E5" s="309" t="s">
        <v>9</v>
      </c>
      <c r="F5" s="309"/>
      <c r="G5" s="309"/>
      <c r="H5" s="309"/>
      <c r="I5" s="309"/>
      <c r="J5" s="309"/>
      <c r="K5" s="309"/>
      <c r="L5" s="309"/>
      <c r="M5" s="309"/>
      <c r="N5" s="325"/>
    </row>
    <row r="6" spans="1:14" ht="12.75" customHeight="1">
      <c r="A6" s="307"/>
      <c r="B6" s="310"/>
      <c r="C6" s="310"/>
      <c r="D6" s="310"/>
      <c r="E6" s="310"/>
      <c r="F6" s="310"/>
      <c r="G6" s="310"/>
      <c r="H6" s="310"/>
      <c r="I6" s="310"/>
      <c r="J6" s="310"/>
      <c r="K6" s="310"/>
      <c r="L6" s="310"/>
      <c r="M6" s="310"/>
      <c r="N6" s="326"/>
    </row>
    <row r="7" spans="1:14" ht="12.75" customHeight="1" thickBot="1">
      <c r="A7" s="308"/>
      <c r="B7" s="311"/>
      <c r="C7" s="311"/>
      <c r="D7" s="311"/>
      <c r="E7" s="311"/>
      <c r="F7" s="311"/>
      <c r="G7" s="311"/>
      <c r="H7" s="311"/>
      <c r="I7" s="311"/>
      <c r="J7" s="311"/>
      <c r="K7" s="311"/>
      <c r="L7" s="311"/>
      <c r="M7" s="311"/>
      <c r="N7" s="327"/>
    </row>
    <row r="8" spans="1:14" ht="12.75" customHeight="1">
      <c r="A8" s="303">
        <v>1</v>
      </c>
      <c r="B8" s="3" t="str">
        <f>+'PLAN MEJORAMIENTO ARCHIVISTICO'!D12</f>
        <v>Conformar el Comité Institucional de Desarrollo Administrativo, como la instancia asesora en materia archivística para las entidades  de orden nacional.</v>
      </c>
      <c r="C8" s="4">
        <v>0</v>
      </c>
      <c r="D8" s="312" t="e">
        <f>SUM(C8:C12)/(COUNTIF(C8:C12,"&lt;&gt;0"))</f>
        <v>#DIV/0!</v>
      </c>
      <c r="E8" s="328"/>
      <c r="F8" s="329"/>
      <c r="G8" s="329"/>
      <c r="H8" s="329"/>
      <c r="I8" s="329"/>
      <c r="J8" s="329"/>
      <c r="K8" s="329"/>
      <c r="L8" s="329"/>
      <c r="M8" s="329"/>
      <c r="N8" s="330"/>
    </row>
    <row r="9" spans="1:14" ht="12.75" customHeight="1">
      <c r="A9" s="304"/>
      <c r="B9" s="5" t="e">
        <f>+'PLAN MEJORAMIENTO ARCHIVISTICO'!#REF!</f>
        <v>#REF!</v>
      </c>
      <c r="C9" s="6">
        <v>0</v>
      </c>
      <c r="D9" s="313"/>
      <c r="E9" s="315"/>
      <c r="F9" s="315"/>
      <c r="G9" s="315"/>
      <c r="H9" s="315"/>
      <c r="I9" s="315"/>
      <c r="J9" s="315"/>
      <c r="K9" s="315"/>
      <c r="L9" s="315"/>
      <c r="M9" s="315"/>
      <c r="N9" s="316"/>
    </row>
    <row r="10" spans="1:14" ht="12.75" customHeight="1">
      <c r="A10" s="304"/>
      <c r="B10" s="5" t="e">
        <f>+'PLAN MEJORAMIENTO ARCHIVISTICO'!#REF!</f>
        <v>#REF!</v>
      </c>
      <c r="C10" s="6">
        <v>0</v>
      </c>
      <c r="D10" s="313"/>
      <c r="E10" s="315"/>
      <c r="F10" s="315"/>
      <c r="G10" s="315"/>
      <c r="H10" s="315"/>
      <c r="I10" s="315"/>
      <c r="J10" s="315"/>
      <c r="K10" s="315"/>
      <c r="L10" s="315"/>
      <c r="M10" s="315"/>
      <c r="N10" s="316"/>
    </row>
    <row r="11" spans="1:14" ht="12.75" customHeight="1">
      <c r="A11" s="304"/>
      <c r="B11" s="5" t="e">
        <f>+'PLAN MEJORAMIENTO ARCHIVISTICO'!#REF!</f>
        <v>#REF!</v>
      </c>
      <c r="C11" s="6">
        <v>0</v>
      </c>
      <c r="D11" s="313"/>
      <c r="E11" s="315"/>
      <c r="F11" s="315"/>
      <c r="G11" s="315"/>
      <c r="H11" s="315"/>
      <c r="I11" s="315"/>
      <c r="J11" s="315"/>
      <c r="K11" s="315"/>
      <c r="L11" s="315"/>
      <c r="M11" s="315"/>
      <c r="N11" s="316"/>
    </row>
    <row r="12" spans="1:14" ht="12.75" customHeight="1" thickBot="1">
      <c r="A12" s="305"/>
      <c r="B12" s="7" t="str">
        <f>+'PLAN MEJORAMIENTO ARCHIVISTICO'!D14</f>
        <v>Elaborar, aprobar y publicar el Programa de Gestión Documental como herramienta archivística de Colciencias.</v>
      </c>
      <c r="C12" s="8">
        <v>0</v>
      </c>
      <c r="D12" s="314"/>
      <c r="E12" s="321"/>
      <c r="F12" s="321"/>
      <c r="G12" s="321"/>
      <c r="H12" s="321"/>
      <c r="I12" s="321"/>
      <c r="J12" s="321"/>
      <c r="K12" s="321"/>
      <c r="L12" s="321"/>
      <c r="M12" s="321"/>
      <c r="N12" s="322"/>
    </row>
    <row r="13" spans="1:14" ht="12.75" customHeight="1">
      <c r="A13" s="303">
        <v>2</v>
      </c>
      <c r="B13" s="3">
        <f>+'PLAN MEJORAMIENTO ARCHIVISTICO'!D15</f>
        <v>0</v>
      </c>
      <c r="C13" s="4">
        <v>0</v>
      </c>
      <c r="D13" s="312" t="e">
        <f>SUM(C13:C17)/(COUNTIF(C13:C17,"&lt;&gt;0"))</f>
        <v>#DIV/0!</v>
      </c>
      <c r="E13" s="319"/>
      <c r="F13" s="319"/>
      <c r="G13" s="319"/>
      <c r="H13" s="319"/>
      <c r="I13" s="319"/>
      <c r="J13" s="319"/>
      <c r="K13" s="319"/>
      <c r="L13" s="319"/>
      <c r="M13" s="319"/>
      <c r="N13" s="320"/>
    </row>
    <row r="14" spans="1:14" ht="12.75" customHeight="1">
      <c r="A14" s="317"/>
      <c r="B14" s="5" t="e">
        <f>+'PLAN MEJORAMIENTO ARCHIVISTICO'!#REF!</f>
        <v>#REF!</v>
      </c>
      <c r="C14" s="6">
        <v>0</v>
      </c>
      <c r="D14" s="313"/>
      <c r="E14" s="315"/>
      <c r="F14" s="315"/>
      <c r="G14" s="315"/>
      <c r="H14" s="315"/>
      <c r="I14" s="315"/>
      <c r="J14" s="315"/>
      <c r="K14" s="315"/>
      <c r="L14" s="315"/>
      <c r="M14" s="315"/>
      <c r="N14" s="316"/>
    </row>
    <row r="15" spans="1:14" ht="12.75" customHeight="1">
      <c r="A15" s="317"/>
      <c r="B15" s="5" t="str">
        <f>+'PLAN MEJORAMIENTO ARCHIVISTICO'!D17</f>
        <v>Desarrollar los pasos metodológicos que permitan la actualización de la Tabla de Retención Documental y el respectivo Cuadro de Clasificación.</v>
      </c>
      <c r="C15" s="6">
        <v>0</v>
      </c>
      <c r="D15" s="313"/>
      <c r="E15" s="315"/>
      <c r="F15" s="315"/>
      <c r="G15" s="315"/>
      <c r="H15" s="315"/>
      <c r="I15" s="315"/>
      <c r="J15" s="315"/>
      <c r="K15" s="315"/>
      <c r="L15" s="315"/>
      <c r="M15" s="315"/>
      <c r="N15" s="316"/>
    </row>
    <row r="16" spans="1:14" ht="12.75" customHeight="1">
      <c r="A16" s="317"/>
      <c r="B16" s="5">
        <f>+'PLAN MEJORAMIENTO ARCHIVISTICO'!D18</f>
        <v>0</v>
      </c>
      <c r="C16" s="6">
        <v>0</v>
      </c>
      <c r="D16" s="313"/>
      <c r="E16" s="315"/>
      <c r="F16" s="315"/>
      <c r="G16" s="315"/>
      <c r="H16" s="315"/>
      <c r="I16" s="315"/>
      <c r="J16" s="315"/>
      <c r="K16" s="315"/>
      <c r="L16" s="315"/>
      <c r="M16" s="315"/>
      <c r="N16" s="316"/>
    </row>
    <row r="17" spans="1:14" ht="12.75" customHeight="1" thickBot="1">
      <c r="A17" s="318"/>
      <c r="B17" s="7">
        <f>+'PLAN MEJORAMIENTO ARCHIVISTICO'!D19</f>
        <v>0</v>
      </c>
      <c r="C17" s="8">
        <v>0</v>
      </c>
      <c r="D17" s="314"/>
      <c r="E17" s="321"/>
      <c r="F17" s="321"/>
      <c r="G17" s="321"/>
      <c r="H17" s="321"/>
      <c r="I17" s="321"/>
      <c r="J17" s="321"/>
      <c r="K17" s="321"/>
      <c r="L17" s="321"/>
      <c r="M17" s="321"/>
      <c r="N17" s="322"/>
    </row>
    <row r="18" spans="1:14" ht="12.75" customHeight="1">
      <c r="A18" s="303">
        <v>3</v>
      </c>
      <c r="B18" s="3">
        <f>+'PLAN MEJORAMIENTO ARCHIVISTICO'!D20</f>
        <v>0</v>
      </c>
      <c r="C18" s="4">
        <v>0</v>
      </c>
      <c r="D18" s="312" t="e">
        <f>SUM(C18:C22)/(COUNTIF(C18:C22,"&lt;&gt;0"))</f>
        <v>#DIV/0!</v>
      </c>
      <c r="E18" s="319"/>
      <c r="F18" s="319"/>
      <c r="G18" s="319"/>
      <c r="H18" s="319"/>
      <c r="I18" s="319"/>
      <c r="J18" s="319"/>
      <c r="K18" s="319"/>
      <c r="L18" s="319"/>
      <c r="M18" s="319"/>
      <c r="N18" s="320"/>
    </row>
    <row r="19" spans="1:14" ht="12.75" customHeight="1">
      <c r="A19" s="304"/>
      <c r="B19" s="5" t="e">
        <f>+'PLAN MEJORAMIENTO ARCHIVISTICO'!#REF!</f>
        <v>#REF!</v>
      </c>
      <c r="C19" s="6">
        <v>0</v>
      </c>
      <c r="D19" s="313"/>
      <c r="E19" s="315"/>
      <c r="F19" s="315"/>
      <c r="G19" s="315"/>
      <c r="H19" s="315"/>
      <c r="I19" s="315"/>
      <c r="J19" s="315"/>
      <c r="K19" s="315"/>
      <c r="L19" s="315"/>
      <c r="M19" s="315"/>
      <c r="N19" s="316"/>
    </row>
    <row r="20" spans="1:14" ht="12.75" customHeight="1">
      <c r="A20" s="304"/>
      <c r="B20" s="5" t="str">
        <f>+'PLAN MEJORAMIENTO ARCHIVISTICO'!D22</f>
        <v>Realizar los inventarios documentales de los archivos de gestión, con el fin de dar cumplimiento al Acuerdo AGN No.042 de 2002</v>
      </c>
      <c r="C20" s="6">
        <v>0</v>
      </c>
      <c r="D20" s="313"/>
      <c r="E20" s="315"/>
      <c r="F20" s="315"/>
      <c r="G20" s="315"/>
      <c r="H20" s="315"/>
      <c r="I20" s="315"/>
      <c r="J20" s="315"/>
      <c r="K20" s="315"/>
      <c r="L20" s="315"/>
      <c r="M20" s="315"/>
      <c r="N20" s="316"/>
    </row>
    <row r="21" spans="1:14" ht="12.75" customHeight="1">
      <c r="A21" s="304"/>
      <c r="B21" s="5">
        <f>+'PLAN MEJORAMIENTO ARCHIVISTICO'!D23</f>
        <v>0</v>
      </c>
      <c r="C21" s="6">
        <v>0</v>
      </c>
      <c r="D21" s="313"/>
      <c r="E21" s="315"/>
      <c r="F21" s="315"/>
      <c r="G21" s="315"/>
      <c r="H21" s="315"/>
      <c r="I21" s="315"/>
      <c r="J21" s="315"/>
      <c r="K21" s="315"/>
      <c r="L21" s="315"/>
      <c r="M21" s="315"/>
      <c r="N21" s="316"/>
    </row>
    <row r="22" spans="1:14" ht="12.75" customHeight="1" thickBot="1">
      <c r="A22" s="305"/>
      <c r="B22" s="7" t="e">
        <f>+'PLAN MEJORAMIENTO ARCHIVISTICO'!#REF!</f>
        <v>#REF!</v>
      </c>
      <c r="C22" s="8">
        <v>0</v>
      </c>
      <c r="D22" s="314"/>
      <c r="E22" s="321"/>
      <c r="F22" s="321"/>
      <c r="G22" s="321"/>
      <c r="H22" s="321"/>
      <c r="I22" s="321"/>
      <c r="J22" s="321"/>
      <c r="K22" s="321"/>
      <c r="L22" s="321"/>
      <c r="M22" s="321"/>
      <c r="N22" s="322"/>
    </row>
    <row r="23" spans="1:14" ht="12.75" customHeight="1">
      <c r="A23" s="303">
        <v>4</v>
      </c>
      <c r="B23" s="3" t="e">
        <f>+'PLAN MEJORAMIENTO ARCHIVISTICO'!#REF!</f>
        <v>#REF!</v>
      </c>
      <c r="C23" s="4">
        <v>0</v>
      </c>
      <c r="D23" s="312" t="e">
        <f>SUM(C23:C27)/(COUNTIF(C23:C27,"&lt;&gt;0"))</f>
        <v>#DIV/0!</v>
      </c>
      <c r="E23" s="319"/>
      <c r="F23" s="319"/>
      <c r="G23" s="319"/>
      <c r="H23" s="319"/>
      <c r="I23" s="319"/>
      <c r="J23" s="319"/>
      <c r="K23" s="319"/>
      <c r="L23" s="319"/>
      <c r="M23" s="319"/>
      <c r="N23" s="320"/>
    </row>
    <row r="24" spans="1:14" ht="12.75" customHeight="1">
      <c r="A24" s="304"/>
      <c r="B24" s="5" t="str">
        <f>+'PLAN MEJORAMIENTO ARCHIVISTICO'!D25</f>
        <v>Implementar las acciones necesarias para el cumplimiento del Acuerdo del AGN No,060 de 2001. Pautas para la Administración de Comunicaciones Oficiales </v>
      </c>
      <c r="C24" s="6">
        <v>0</v>
      </c>
      <c r="D24" s="313"/>
      <c r="E24" s="315"/>
      <c r="F24" s="315"/>
      <c r="G24" s="315"/>
      <c r="H24" s="315"/>
      <c r="I24" s="315"/>
      <c r="J24" s="315"/>
      <c r="K24" s="315"/>
      <c r="L24" s="315"/>
      <c r="M24" s="315"/>
      <c r="N24" s="316"/>
    </row>
    <row r="25" spans="1:14" ht="12.75" customHeight="1">
      <c r="A25" s="304"/>
      <c r="B25" s="5">
        <f>+'PLAN MEJORAMIENTO ARCHIVISTICO'!D26</f>
        <v>0</v>
      </c>
      <c r="C25" s="6">
        <v>0</v>
      </c>
      <c r="D25" s="313"/>
      <c r="E25" s="315"/>
      <c r="F25" s="315"/>
      <c r="G25" s="315"/>
      <c r="H25" s="315"/>
      <c r="I25" s="315"/>
      <c r="J25" s="315"/>
      <c r="K25" s="315"/>
      <c r="L25" s="315"/>
      <c r="M25" s="315"/>
      <c r="N25" s="316"/>
    </row>
    <row r="26" spans="1:14" ht="12.75" customHeight="1">
      <c r="A26" s="304"/>
      <c r="B26" s="5" t="str">
        <f>+'PLAN MEJORAMIENTO ARCHIVISTICO'!D31</f>
        <v>Seleccionar firma, elaborar, aprobar  e implementar las Tablas de Valoración Documental</v>
      </c>
      <c r="C26" s="6">
        <v>0</v>
      </c>
      <c r="D26" s="313"/>
      <c r="E26" s="315"/>
      <c r="F26" s="315"/>
      <c r="G26" s="315"/>
      <c r="H26" s="315"/>
      <c r="I26" s="315"/>
      <c r="J26" s="315"/>
      <c r="K26" s="315"/>
      <c r="L26" s="315"/>
      <c r="M26" s="315"/>
      <c r="N26" s="316"/>
    </row>
    <row r="27" spans="1:14" ht="12.75" customHeight="1" thickBot="1">
      <c r="A27" s="305"/>
      <c r="B27" s="7" t="e">
        <f>+'PLAN MEJORAMIENTO ARCHIVISTICO'!#REF!</f>
        <v>#REF!</v>
      </c>
      <c r="C27" s="8">
        <v>0</v>
      </c>
      <c r="D27" s="314"/>
      <c r="E27" s="321"/>
      <c r="F27" s="321"/>
      <c r="G27" s="321"/>
      <c r="H27" s="321"/>
      <c r="I27" s="321"/>
      <c r="J27" s="321"/>
      <c r="K27" s="321"/>
      <c r="L27" s="321"/>
      <c r="M27" s="321"/>
      <c r="N27" s="322"/>
    </row>
    <row r="28" spans="1:14" ht="12.75" customHeight="1">
      <c r="A28" s="303">
        <v>5</v>
      </c>
      <c r="B28" s="3" t="e">
        <f>+'PLAN MEJORAMIENTO ARCHIVISTICO'!#REF!</f>
        <v>#REF!</v>
      </c>
      <c r="C28" s="4">
        <v>0</v>
      </c>
      <c r="D28" s="312" t="e">
        <f>SUM(C28:C32)/(COUNTIF(C28:C32,"&lt;&gt;0"))</f>
        <v>#DIV/0!</v>
      </c>
      <c r="E28" s="323"/>
      <c r="F28" s="323"/>
      <c r="G28" s="323"/>
      <c r="H28" s="323"/>
      <c r="I28" s="323"/>
      <c r="J28" s="323"/>
      <c r="K28" s="323"/>
      <c r="L28" s="323"/>
      <c r="M28" s="323"/>
      <c r="N28" s="324"/>
    </row>
    <row r="29" spans="1:14" ht="12.75" customHeight="1">
      <c r="A29" s="304"/>
      <c r="B29" s="5" t="e">
        <f>+'PLAN MEJORAMIENTO ARCHIVISTICO'!#REF!</f>
        <v>#REF!</v>
      </c>
      <c r="C29" s="6">
        <v>0</v>
      </c>
      <c r="D29" s="313"/>
      <c r="E29" s="315"/>
      <c r="F29" s="315"/>
      <c r="G29" s="315"/>
      <c r="H29" s="315"/>
      <c r="I29" s="315"/>
      <c r="J29" s="315"/>
      <c r="K29" s="315"/>
      <c r="L29" s="315"/>
      <c r="M29" s="315"/>
      <c r="N29" s="316"/>
    </row>
    <row r="30" spans="1:14" ht="12.75" customHeight="1">
      <c r="A30" s="304"/>
      <c r="B30" s="5" t="e">
        <f>+'PLAN MEJORAMIENTO ARCHIVISTICO'!#REF!</f>
        <v>#REF!</v>
      </c>
      <c r="C30" s="6">
        <v>0</v>
      </c>
      <c r="D30" s="313"/>
      <c r="E30" s="315"/>
      <c r="F30" s="315"/>
      <c r="G30" s="315"/>
      <c r="H30" s="315"/>
      <c r="I30" s="315"/>
      <c r="J30" s="315"/>
      <c r="K30" s="315"/>
      <c r="L30" s="315"/>
      <c r="M30" s="315"/>
      <c r="N30" s="316"/>
    </row>
    <row r="31" spans="1:14" ht="12.75" customHeight="1">
      <c r="A31" s="304"/>
      <c r="B31" s="5" t="e">
        <f>+'PLAN MEJORAMIENTO ARCHIVISTICO'!#REF!</f>
        <v>#REF!</v>
      </c>
      <c r="C31" s="6">
        <v>0</v>
      </c>
      <c r="D31" s="313"/>
      <c r="E31" s="315"/>
      <c r="F31" s="315"/>
      <c r="G31" s="315"/>
      <c r="H31" s="315"/>
      <c r="I31" s="315"/>
      <c r="J31" s="315"/>
      <c r="K31" s="315"/>
      <c r="L31" s="315"/>
      <c r="M31" s="315"/>
      <c r="N31" s="316"/>
    </row>
    <row r="32" spans="1:14" ht="12.75" customHeight="1" thickBot="1">
      <c r="A32" s="305"/>
      <c r="B32" s="7" t="e">
        <f>+'PLAN MEJORAMIENTO ARCHIVISTICO'!#REF!</f>
        <v>#REF!</v>
      </c>
      <c r="C32" s="8">
        <v>0</v>
      </c>
      <c r="D32" s="314"/>
      <c r="E32" s="321"/>
      <c r="F32" s="321"/>
      <c r="G32" s="321"/>
      <c r="H32" s="321"/>
      <c r="I32" s="321"/>
      <c r="J32" s="321"/>
      <c r="K32" s="321"/>
      <c r="L32" s="321"/>
      <c r="M32" s="321"/>
      <c r="N32" s="322"/>
    </row>
    <row r="33" ht="12.75" customHeight="1">
      <c r="D33" s="9"/>
    </row>
    <row r="34" spans="1:6" ht="12.75" customHeight="1">
      <c r="A34" s="2" t="s">
        <v>10</v>
      </c>
      <c r="F34" s="10" t="e">
        <f>+(D8+D13+D18+D23+D28)/O41</f>
        <v>#DIV/0!</v>
      </c>
    </row>
    <row r="36" spans="1:15" ht="12.75">
      <c r="A36" s="11" t="s">
        <v>19</v>
      </c>
      <c r="B36" s="12"/>
      <c r="E36" s="13"/>
      <c r="F36" s="14"/>
      <c r="O36" s="15">
        <f>COUNTIF(C8:C12,"&lt;&gt;0")</f>
        <v>0</v>
      </c>
    </row>
    <row r="37" spans="1:15" ht="12.75">
      <c r="A37" s="16"/>
      <c r="B37" s="16"/>
      <c r="E37" s="13"/>
      <c r="F37" s="14"/>
      <c r="O37" s="15">
        <f>COUNTIF(C13:C17,"&lt;&gt;0")</f>
        <v>0</v>
      </c>
    </row>
    <row r="38" ht="12.75">
      <c r="O38" s="15">
        <f>COUNTIF(C18:C22,"&lt;&gt;0")</f>
        <v>0</v>
      </c>
    </row>
    <row r="39" spans="1:15" ht="12.75">
      <c r="A39" s="16"/>
      <c r="B39" s="16" t="s">
        <v>13</v>
      </c>
      <c r="E39" s="13"/>
      <c r="F39" s="14"/>
      <c r="I39" s="17" t="s">
        <v>14</v>
      </c>
      <c r="O39" s="15">
        <f>COUNTIF(C23:C27,"&lt;&gt;0")</f>
        <v>0</v>
      </c>
    </row>
    <row r="40" spans="1:15" ht="12.75">
      <c r="A40" s="16" t="s">
        <v>11</v>
      </c>
      <c r="B40" s="16"/>
      <c r="E40" s="13"/>
      <c r="F40" s="14"/>
      <c r="I40" s="18" t="s">
        <v>12</v>
      </c>
      <c r="O40" s="15">
        <f>COUNTIF(C28:C32,"&lt;&gt;0")</f>
        <v>0</v>
      </c>
    </row>
    <row r="41" spans="1:15" ht="12.75">
      <c r="A41" s="18" t="s">
        <v>16</v>
      </c>
      <c r="I41" s="18" t="s">
        <v>16</v>
      </c>
      <c r="O41" s="15">
        <f>COUNTIF(O36:O40,"&lt;&gt;0")</f>
        <v>0</v>
      </c>
    </row>
  </sheetData>
  <sheetProtection/>
  <mergeCells count="40">
    <mergeCell ref="E5:N7"/>
    <mergeCell ref="E8:N8"/>
    <mergeCell ref="E9:N9"/>
    <mergeCell ref="E10:N10"/>
    <mergeCell ref="E11:N11"/>
    <mergeCell ref="E12:N12"/>
    <mergeCell ref="E22:N22"/>
    <mergeCell ref="E23:N23"/>
    <mergeCell ref="E14:N14"/>
    <mergeCell ref="E15:N15"/>
    <mergeCell ref="E16:N16"/>
    <mergeCell ref="E17:N17"/>
    <mergeCell ref="E27:N27"/>
    <mergeCell ref="E28:N28"/>
    <mergeCell ref="D28:D32"/>
    <mergeCell ref="E29:N29"/>
    <mergeCell ref="E19:N19"/>
    <mergeCell ref="E24:N24"/>
    <mergeCell ref="E25:N25"/>
    <mergeCell ref="E26:N26"/>
    <mergeCell ref="E20:N20"/>
    <mergeCell ref="E21:N21"/>
    <mergeCell ref="A28:A32"/>
    <mergeCell ref="E30:N30"/>
    <mergeCell ref="E31:N31"/>
    <mergeCell ref="A13:A17"/>
    <mergeCell ref="A18:A22"/>
    <mergeCell ref="E13:N13"/>
    <mergeCell ref="E18:N18"/>
    <mergeCell ref="E32:N32"/>
    <mergeCell ref="D13:D17"/>
    <mergeCell ref="D18:D22"/>
    <mergeCell ref="A8:A12"/>
    <mergeCell ref="A5:A7"/>
    <mergeCell ref="B5:B7"/>
    <mergeCell ref="C5:C7"/>
    <mergeCell ref="D5:D7"/>
    <mergeCell ref="A23:A27"/>
    <mergeCell ref="D8:D12"/>
    <mergeCell ref="D23:D27"/>
  </mergeCells>
  <dataValidations count="1">
    <dataValidation type="date" operator="greaterThanOrEqual" allowBlank="1" showInputMessage="1" showErrorMessage="1" sqref="E8:E43">
      <formula1>41426</formula1>
    </dataValidation>
  </dataValidations>
  <printOptions/>
  <pageMargins left="1.3779527559055118" right="0.4330708661417323" top="1.0236220472440944" bottom="0.7480314960629921" header="0.31496062992125984" footer="0.31496062992125984"/>
  <pageSetup horizontalDpi="600" verticalDpi="600" orientation="landscape" paperSize="5" scale="90" r:id="rId4"/>
  <headerFooter>
    <oddHeader>&amp;L&amp;G&amp;C&amp;"Arial,Negrita"&amp;14
PLAN DE MEJORAMIENTO ARCHIVÍSTICO
&amp;RVersion: 05
2013/26/07
&amp;P de &amp;N&amp;16
</oddHeader>
    <oddFooter>&amp;L&amp;"Arial,Normal"&amp;10Proceso: Inspección, control y vigilancia&amp;RCódigo: ICF-F-03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ICV-F-03_PLAN_DE_MEJORAMIENTO_ARCHIVISTICO</dc:title>
  <dc:subject/>
  <dc:creator>YAMITH GARCIA VERA</dc:creator>
  <cp:keywords/>
  <dc:description/>
  <cp:lastModifiedBy>Mahalia Nathalie Garcia Villa</cp:lastModifiedBy>
  <cp:lastPrinted>2017-09-29T19:44:36Z</cp:lastPrinted>
  <dcterms:created xsi:type="dcterms:W3CDTF">2009-05-18T14:16:31Z</dcterms:created>
  <dcterms:modified xsi:type="dcterms:W3CDTF">2018-02-27T19:56:57Z</dcterms:modified>
  <cp:category/>
  <cp:version/>
  <cp:contentType/>
  <cp:contentStatus/>
</cp:coreProperties>
</file>