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JULIO 2023\"/>
    </mc:Choice>
  </mc:AlternateContent>
  <xr:revisionPtr revIDLastSave="0" documentId="13_ncr:1_{DF555A68-64CD-45B7-B4D4-B11EDBD4DF8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JULI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1" l="1"/>
  <c r="K40" i="1"/>
  <c r="L40" i="1"/>
  <c r="M40" i="1"/>
  <c r="N40" i="1"/>
  <c r="O40" i="1"/>
  <c r="P40" i="1"/>
  <c r="Q40" i="1"/>
  <c r="R40" i="1"/>
  <c r="I40" i="1"/>
  <c r="S35" i="1"/>
  <c r="T35" i="1"/>
  <c r="U35" i="1"/>
  <c r="S36" i="1"/>
  <c r="T36" i="1"/>
  <c r="U36" i="1"/>
  <c r="S37" i="1"/>
  <c r="T37" i="1"/>
  <c r="U37" i="1"/>
  <c r="S38" i="1"/>
  <c r="T38" i="1"/>
  <c r="U38" i="1"/>
  <c r="S39" i="1"/>
  <c r="T39" i="1"/>
  <c r="U39" i="1"/>
  <c r="S34" i="1"/>
  <c r="T34" i="1"/>
  <c r="U34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40" i="1"/>
  <c r="T40" i="1"/>
  <c r="U40" i="1"/>
  <c r="J41" i="1"/>
  <c r="R41" i="1"/>
  <c r="S21" i="1"/>
  <c r="T21" i="1"/>
  <c r="M41" i="1"/>
  <c r="T17" i="1"/>
  <c r="S17" i="1"/>
  <c r="U17" i="1"/>
  <c r="O41" i="1"/>
  <c r="P41" i="1"/>
  <c r="N41" i="1"/>
  <c r="Q41" i="1"/>
  <c r="S11" i="1"/>
  <c r="K41" i="1"/>
  <c r="T11" i="1"/>
  <c r="I22" i="1"/>
  <c r="I41" i="1" s="1"/>
  <c r="U22" i="1" l="1"/>
  <c r="L41" i="1"/>
  <c r="U41" i="1" s="1"/>
  <c r="T22" i="1"/>
  <c r="S22" i="1"/>
  <c r="T41" i="1" l="1"/>
  <c r="S41" i="1"/>
</calcChain>
</file>

<file path=xl/sharedStrings.xml><?xml version="1.0" encoding="utf-8"?>
<sst xmlns="http://schemas.openxmlformats.org/spreadsheetml/2006/main" count="235" uniqueCount="85">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</sst>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  <xf numFmtId="10" fontId="3" fillId="0" borderId="0" xfId="1" applyNumberFormat="1" applyFont="1"/>
    <xf numFmtId="10" fontId="3" fillId="0" borderId="0" xfId="0" applyNumberFormat="1" applyFont="1"/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538668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showGridLines="0" tabSelected="1" topLeftCell="G34" zoomScale="85" zoomScaleNormal="85" workbookViewId="0">
      <selection activeCell="H46" sqref="H46"/>
    </sheetView>
  </sheetViews>
  <sheetFormatPr baseColWidth="10" defaultRowHeight="16.5" x14ac:dyDescent="0.3"/>
  <cols>
    <col min="1" max="7" width="5.28515625" style="1" customWidth="1"/>
    <col min="8" max="8" width="32.5703125" style="1" customWidth="1"/>
    <col min="9" max="18" width="17.2851562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26" t="s">
        <v>68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</row>
    <row r="2" spans="1:21" x14ac:dyDescent="0.3">
      <c r="A2" s="26" t="s">
        <v>84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</row>
    <row r="3" spans="1:21" s="2" customFormat="1" ht="12.75" x14ac:dyDescent="0.2">
      <c r="A3" s="27" t="s">
        <v>82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</row>
    <row r="4" spans="1:21" s="2" customFormat="1" ht="12.75" x14ac:dyDescent="0.2">
      <c r="A4" s="27" t="s">
        <v>69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</row>
    <row r="5" spans="1:21" s="2" customFormat="1" ht="12.75" x14ac:dyDescent="0.2">
      <c r="A5" s="27" t="s">
        <v>70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11036194000</v>
      </c>
      <c r="O8" s="11">
        <v>0</v>
      </c>
      <c r="P8" s="11">
        <v>6046473644</v>
      </c>
      <c r="Q8" s="11">
        <v>6041162754</v>
      </c>
      <c r="R8" s="11">
        <v>6041162754</v>
      </c>
      <c r="S8" s="7">
        <f>P8/($L8-M8)</f>
        <v>0.54787670858268711</v>
      </c>
      <c r="T8" s="7">
        <f t="shared" ref="T8:T40" si="0">Q8/($L8-M8)</f>
        <v>0.54739548380537706</v>
      </c>
      <c r="U8" s="7">
        <f>R8/($L8-M8)</f>
        <v>0.54739548380537706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1741319179</v>
      </c>
      <c r="Q9" s="11">
        <v>1741319179</v>
      </c>
      <c r="R9" s="11">
        <v>1741319179</v>
      </c>
      <c r="S9" s="7">
        <f t="shared" ref="S9:S10" si="1">P9/($L9-M9)</f>
        <v>0.44780139957933413</v>
      </c>
      <c r="T9" s="7">
        <f t="shared" si="0"/>
        <v>0.44780139957933413</v>
      </c>
      <c r="U9" s="7">
        <f t="shared" ref="U9:U10" si="2">R9/($L9-M9)</f>
        <v>0.44780139957933413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1839904000</v>
      </c>
      <c r="O10" s="11">
        <v>15080000</v>
      </c>
      <c r="P10" s="11">
        <v>1055218084</v>
      </c>
      <c r="Q10" s="11">
        <v>1055218084</v>
      </c>
      <c r="R10" s="11">
        <v>1055218084</v>
      </c>
      <c r="S10" s="7">
        <f t="shared" si="1"/>
        <v>0.56885562570890102</v>
      </c>
      <c r="T10" s="7">
        <f t="shared" si="0"/>
        <v>0.56885562570890102</v>
      </c>
      <c r="U10" s="7">
        <f t="shared" si="2"/>
        <v>0.56885562570890102</v>
      </c>
    </row>
    <row r="11" spans="1:21" s="2" customFormat="1" ht="12.75" x14ac:dyDescent="0.2">
      <c r="A11" s="22" t="s">
        <v>71</v>
      </c>
      <c r="B11" s="22"/>
      <c r="C11" s="22"/>
      <c r="D11" s="22"/>
      <c r="E11" s="22"/>
      <c r="F11" s="22"/>
      <c r="G11" s="22"/>
      <c r="H11" s="23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16764695000</v>
      </c>
      <c r="O11" s="12">
        <f t="shared" si="3"/>
        <v>15080000</v>
      </c>
      <c r="P11" s="12">
        <f t="shared" si="3"/>
        <v>8843010907</v>
      </c>
      <c r="Q11" s="12">
        <f t="shared" si="3"/>
        <v>8837700017</v>
      </c>
      <c r="R11" s="12">
        <f t="shared" si="3"/>
        <v>8837700017</v>
      </c>
      <c r="S11" s="8">
        <f>P11/(L11-M11)</f>
        <v>0.52700414081833635</v>
      </c>
      <c r="T11" s="8">
        <f t="shared" si="0"/>
        <v>0.52668763538247687</v>
      </c>
      <c r="U11" s="8">
        <f>R11/($L11-M11)</f>
        <v>0.52668763538247687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8541381813.1300001</v>
      </c>
      <c r="O12" s="11">
        <v>354359186.87</v>
      </c>
      <c r="P12" s="11">
        <v>6615331935.8599997</v>
      </c>
      <c r="Q12" s="11">
        <v>3046499554.6100001</v>
      </c>
      <c r="R12" s="11">
        <v>3046499554.6100001</v>
      </c>
      <c r="S12" s="7">
        <f>P12/($L12-M12)</f>
        <v>0.7436515896607151</v>
      </c>
      <c r="T12" s="7">
        <f t="shared" si="0"/>
        <v>0.34246720476798953</v>
      </c>
      <c r="U12" s="7">
        <f>R12/($L12-M12)</f>
        <v>0.34246720476798953</v>
      </c>
    </row>
    <row r="13" spans="1:21" s="2" customFormat="1" ht="12.75" x14ac:dyDescent="0.2">
      <c r="A13" s="21" t="s">
        <v>72</v>
      </c>
      <c r="B13" s="22"/>
      <c r="C13" s="22"/>
      <c r="D13" s="22"/>
      <c r="E13" s="22"/>
      <c r="F13" s="22"/>
      <c r="G13" s="22"/>
      <c r="H13" s="23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8541381813.1300001</v>
      </c>
      <c r="O13" s="12">
        <f t="shared" si="4"/>
        <v>354359186.87</v>
      </c>
      <c r="P13" s="12">
        <f t="shared" si="4"/>
        <v>6615331935.8599997</v>
      </c>
      <c r="Q13" s="12">
        <f t="shared" si="4"/>
        <v>3046499554.6100001</v>
      </c>
      <c r="R13" s="12">
        <f t="shared" si="4"/>
        <v>3046499554.6100001</v>
      </c>
      <c r="S13" s="8">
        <f>P13/(L13-M13)</f>
        <v>0.7436515896607151</v>
      </c>
      <c r="T13" s="8">
        <f t="shared" si="0"/>
        <v>0.34246720476798953</v>
      </c>
      <c r="U13" s="8">
        <f>R13/($L13-M13)</f>
        <v>0.34246720476798953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64664000</v>
      </c>
      <c r="O14" s="11">
        <v>0</v>
      </c>
      <c r="P14" s="11">
        <v>33610702</v>
      </c>
      <c r="Q14" s="11">
        <v>18105881</v>
      </c>
      <c r="R14" s="11">
        <v>18105881</v>
      </c>
      <c r="S14" s="7">
        <f t="shared" ref="S14" si="5">P14/($L14-M14)</f>
        <v>0.51977455771372016</v>
      </c>
      <c r="T14" s="7">
        <f t="shared" si="0"/>
        <v>0.27999939688234565</v>
      </c>
      <c r="U14" s="7">
        <f t="shared" ref="U14" si="6">R14/($L14-M14)</f>
        <v>0.27999939688234565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72557000</v>
      </c>
      <c r="Q15" s="11">
        <v>72557000</v>
      </c>
      <c r="R15" s="11">
        <v>72557000</v>
      </c>
      <c r="S15" s="7">
        <f t="shared" ref="S15:S16" si="7">P15/($L15-M15)</f>
        <v>1</v>
      </c>
      <c r="T15" s="7">
        <f t="shared" ref="T15:T16" si="8">Q15/($L15-M15)</f>
        <v>1</v>
      </c>
      <c r="U15" s="7">
        <f t="shared" ref="U15:U16" si="9">R15/($L15-M15)</f>
        <v>1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80619000</v>
      </c>
      <c r="Q16" s="11">
        <v>80619000</v>
      </c>
      <c r="R16" s="11">
        <v>80619000</v>
      </c>
      <c r="S16" s="7">
        <f t="shared" si="7"/>
        <v>1</v>
      </c>
      <c r="T16" s="7">
        <f t="shared" si="8"/>
        <v>1</v>
      </c>
      <c r="U16" s="7">
        <f t="shared" si="9"/>
        <v>1</v>
      </c>
    </row>
    <row r="17" spans="1:21" s="2" customFormat="1" ht="12.75" x14ac:dyDescent="0.2">
      <c r="A17" s="21" t="s">
        <v>73</v>
      </c>
      <c r="B17" s="22"/>
      <c r="C17" s="22"/>
      <c r="D17" s="22"/>
      <c r="E17" s="22"/>
      <c r="F17" s="22"/>
      <c r="G17" s="22"/>
      <c r="H17" s="23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217840000</v>
      </c>
      <c r="O17" s="12">
        <f t="shared" si="10"/>
        <v>0</v>
      </c>
      <c r="P17" s="12">
        <f t="shared" si="10"/>
        <v>186786702</v>
      </c>
      <c r="Q17" s="12">
        <f t="shared" si="10"/>
        <v>171281881</v>
      </c>
      <c r="R17" s="12">
        <f t="shared" si="10"/>
        <v>171281881</v>
      </c>
      <c r="S17" s="8">
        <f>P17/(L17-M17)</f>
        <v>0.85744905435181784</v>
      </c>
      <c r="T17" s="8">
        <f t="shared" si="0"/>
        <v>0.78627378351083366</v>
      </c>
      <c r="U17" s="8">
        <f>R17/($L17-M17)</f>
        <v>0.78627378351083366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0</v>
      </c>
      <c r="L18" s="11">
        <v>182494000</v>
      </c>
      <c r="M18" s="11">
        <v>0</v>
      </c>
      <c r="N18" s="11">
        <v>152484000</v>
      </c>
      <c r="O18" s="11">
        <v>30010000</v>
      </c>
      <c r="P18" s="11">
        <v>152484000</v>
      </c>
      <c r="Q18" s="11">
        <v>152484000</v>
      </c>
      <c r="R18" s="11">
        <v>152484000</v>
      </c>
      <c r="S18" s="7">
        <f>P18/($L18-M18)</f>
        <v>0.83555623746534136</v>
      </c>
      <c r="T18" s="7">
        <f t="shared" si="0"/>
        <v>0.83555623746534136</v>
      </c>
      <c r="U18" s="7">
        <f>R18/($L18-M18)</f>
        <v>0.83555623746534136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0</v>
      </c>
      <c r="K19" s="11">
        <v>0</v>
      </c>
      <c r="L19" s="11">
        <v>686000</v>
      </c>
      <c r="M19" s="11">
        <v>0</v>
      </c>
      <c r="N19" s="11">
        <v>0</v>
      </c>
      <c r="O19" s="11">
        <v>686000</v>
      </c>
      <c r="P19" s="11">
        <v>0</v>
      </c>
      <c r="Q19" s="11">
        <v>0</v>
      </c>
      <c r="R19" s="11">
        <v>0</v>
      </c>
      <c r="S19" s="7">
        <f>P19/($L19-M19)</f>
        <v>0</v>
      </c>
      <c r="T19" s="7">
        <f t="shared" si="0"/>
        <v>0</v>
      </c>
      <c r="U19" s="7">
        <f t="shared" ref="U19:U40" si="11">R19/($L19-M19)</f>
        <v>0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21" t="s">
        <v>74</v>
      </c>
      <c r="B21" s="22"/>
      <c r="C21" s="22"/>
      <c r="D21" s="22"/>
      <c r="E21" s="22"/>
      <c r="F21" s="22"/>
      <c r="G21" s="22"/>
      <c r="H21" s="23"/>
      <c r="I21" s="12">
        <f>SUM(I18:I20)</f>
        <v>1331641000</v>
      </c>
      <c r="J21" s="12">
        <f t="shared" ref="J21:R21" si="12">SUM(J18:J20)</f>
        <v>0</v>
      </c>
      <c r="K21" s="12">
        <f t="shared" si="12"/>
        <v>0</v>
      </c>
      <c r="L21" s="12">
        <f t="shared" si="12"/>
        <v>1331641000</v>
      </c>
      <c r="M21" s="12">
        <f t="shared" si="12"/>
        <v>0</v>
      </c>
      <c r="N21" s="12">
        <f t="shared" si="12"/>
        <v>152484000</v>
      </c>
      <c r="O21" s="12">
        <f t="shared" si="12"/>
        <v>1179157000</v>
      </c>
      <c r="P21" s="12">
        <f t="shared" si="12"/>
        <v>152484000</v>
      </c>
      <c r="Q21" s="12">
        <f t="shared" si="12"/>
        <v>152484000</v>
      </c>
      <c r="R21" s="12">
        <f t="shared" si="12"/>
        <v>152484000</v>
      </c>
      <c r="S21" s="8">
        <f>P21/(L21-M21)</f>
        <v>0.11450833971017714</v>
      </c>
      <c r="T21" s="8">
        <f t="shared" si="0"/>
        <v>0.11450833971017714</v>
      </c>
      <c r="U21" s="8">
        <f t="shared" si="11"/>
        <v>0.11450833971017714</v>
      </c>
    </row>
    <row r="22" spans="1:21" s="2" customFormat="1" ht="12.75" x14ac:dyDescent="0.2">
      <c r="A22" s="24" t="s">
        <v>75</v>
      </c>
      <c r="B22" s="24"/>
      <c r="C22" s="24"/>
      <c r="D22" s="24"/>
      <c r="E22" s="24"/>
      <c r="F22" s="24"/>
      <c r="G22" s="24"/>
      <c r="H22" s="25"/>
      <c r="I22" s="15">
        <f t="shared" ref="I22:R22" si="13">+I11+I13+I17+I21</f>
        <v>27224997000</v>
      </c>
      <c r="J22" s="15">
        <f t="shared" si="13"/>
        <v>30000000</v>
      </c>
      <c r="K22" s="15">
        <f t="shared" si="13"/>
        <v>30000000</v>
      </c>
      <c r="L22" s="15">
        <f t="shared" si="13"/>
        <v>27224997000</v>
      </c>
      <c r="M22" s="15">
        <f t="shared" si="13"/>
        <v>0</v>
      </c>
      <c r="N22" s="15">
        <f t="shared" si="13"/>
        <v>25676400813.130001</v>
      </c>
      <c r="O22" s="15">
        <f t="shared" si="13"/>
        <v>1548596186.8699999</v>
      </c>
      <c r="P22" s="15">
        <f t="shared" si="13"/>
        <v>15797613544.860001</v>
      </c>
      <c r="Q22" s="15">
        <f t="shared" si="13"/>
        <v>12207965452.610001</v>
      </c>
      <c r="R22" s="15">
        <f t="shared" si="13"/>
        <v>12207965452.610001</v>
      </c>
      <c r="S22" s="16">
        <f>P22/(L22-M22)</f>
        <v>0.5802613511714988</v>
      </c>
      <c r="T22" s="16">
        <f t="shared" si="0"/>
        <v>0.44841016704648307</v>
      </c>
      <c r="U22" s="16">
        <f t="shared" si="11"/>
        <v>0.44841016704648307</v>
      </c>
    </row>
    <row r="23" spans="1:21" s="2" customFormat="1" ht="25.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0</v>
      </c>
      <c r="O23" s="11">
        <v>124298017</v>
      </c>
      <c r="P23" s="11">
        <v>0</v>
      </c>
      <c r="Q23" s="11">
        <v>0</v>
      </c>
      <c r="R23" s="11">
        <v>0</v>
      </c>
      <c r="S23" s="7">
        <f>P23/($L23-M23)</f>
        <v>0</v>
      </c>
      <c r="T23" s="7">
        <f t="shared" si="0"/>
        <v>0</v>
      </c>
      <c r="U23" s="7">
        <f t="shared" si="11"/>
        <v>0</v>
      </c>
    </row>
    <row r="24" spans="1:21" s="2" customFormat="1" ht="12.75" x14ac:dyDescent="0.2">
      <c r="A24" s="24" t="s">
        <v>76</v>
      </c>
      <c r="B24" s="24"/>
      <c r="C24" s="24"/>
      <c r="D24" s="24"/>
      <c r="E24" s="24"/>
      <c r="F24" s="24"/>
      <c r="G24" s="24"/>
      <c r="H24" s="25"/>
      <c r="I24" s="15">
        <f>+I23</f>
        <v>124298017</v>
      </c>
      <c r="J24" s="15">
        <f t="shared" ref="J24:R24" si="14">+J23</f>
        <v>0</v>
      </c>
      <c r="K24" s="15">
        <f t="shared" si="14"/>
        <v>0</v>
      </c>
      <c r="L24" s="15">
        <f t="shared" si="14"/>
        <v>124298017</v>
      </c>
      <c r="M24" s="15">
        <f t="shared" si="14"/>
        <v>0</v>
      </c>
      <c r="N24" s="15">
        <f t="shared" si="14"/>
        <v>0</v>
      </c>
      <c r="O24" s="15">
        <f t="shared" si="14"/>
        <v>124298017</v>
      </c>
      <c r="P24" s="15">
        <f t="shared" si="14"/>
        <v>0</v>
      </c>
      <c r="Q24" s="15">
        <f t="shared" si="14"/>
        <v>0</v>
      </c>
      <c r="R24" s="15">
        <f t="shared" si="14"/>
        <v>0</v>
      </c>
      <c r="S24" s="16">
        <f>P24/(L24-M24)</f>
        <v>0</v>
      </c>
      <c r="T24" s="16">
        <f t="shared" si="0"/>
        <v>0</v>
      </c>
      <c r="U24" s="16">
        <f t="shared" si="11"/>
        <v>0</v>
      </c>
    </row>
    <row r="25" spans="1:21" s="2" customFormat="1" ht="63.75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8100650133</v>
      </c>
      <c r="O25" s="11">
        <v>1399349867</v>
      </c>
      <c r="P25" s="11">
        <v>2771924029.5100002</v>
      </c>
      <c r="Q25" s="11">
        <v>637314222</v>
      </c>
      <c r="R25" s="11">
        <v>637314222</v>
      </c>
      <c r="S25" s="7">
        <f t="shared" ref="S25:S33" si="15">P25/($L25-M25)</f>
        <v>0.29178147679052635</v>
      </c>
      <c r="T25" s="7">
        <f t="shared" si="0"/>
        <v>6.7085707578947371E-2</v>
      </c>
      <c r="U25" s="7">
        <f t="shared" si="11"/>
        <v>6.7085707578947371E-2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21</v>
      </c>
      <c r="G26" s="5" t="s">
        <v>22</v>
      </c>
      <c r="H26" s="6" t="s">
        <v>51</v>
      </c>
      <c r="I26" s="11">
        <v>0</v>
      </c>
      <c r="J26" s="11">
        <v>1500000000</v>
      </c>
      <c r="K26" s="11">
        <v>0</v>
      </c>
      <c r="L26" s="11">
        <v>1500000000</v>
      </c>
      <c r="M26" s="11">
        <v>0</v>
      </c>
      <c r="N26" s="11">
        <v>0</v>
      </c>
      <c r="O26" s="11">
        <v>1500000000</v>
      </c>
      <c r="P26" s="11">
        <v>0</v>
      </c>
      <c r="Q26" s="11">
        <v>0</v>
      </c>
      <c r="R26" s="11">
        <v>0</v>
      </c>
      <c r="S26" s="7">
        <f t="shared" si="15"/>
        <v>0</v>
      </c>
      <c r="T26" s="7">
        <f t="shared" si="0"/>
        <v>0</v>
      </c>
      <c r="U26" s="7">
        <f t="shared" si="11"/>
        <v>0</v>
      </c>
    </row>
    <row r="27" spans="1:21" s="2" customFormat="1" ht="25.5" x14ac:dyDescent="0.2">
      <c r="A27" s="5" t="s">
        <v>45</v>
      </c>
      <c r="B27" s="5" t="s">
        <v>46</v>
      </c>
      <c r="C27" s="5" t="s">
        <v>47</v>
      </c>
      <c r="D27" s="5" t="s">
        <v>50</v>
      </c>
      <c r="E27" s="5" t="s">
        <v>0</v>
      </c>
      <c r="F27" s="5" t="s">
        <v>40</v>
      </c>
      <c r="G27" s="5" t="s">
        <v>22</v>
      </c>
      <c r="H27" s="6" t="s">
        <v>51</v>
      </c>
      <c r="I27" s="11">
        <v>21500000000</v>
      </c>
      <c r="J27" s="11">
        <v>0</v>
      </c>
      <c r="K27" s="11">
        <v>0</v>
      </c>
      <c r="L27" s="11">
        <v>21500000000</v>
      </c>
      <c r="M27" s="11">
        <v>0</v>
      </c>
      <c r="N27" s="11">
        <v>17493943122</v>
      </c>
      <c r="O27" s="11">
        <v>4006056878</v>
      </c>
      <c r="P27" s="11">
        <v>14286762617.15</v>
      </c>
      <c r="Q27" s="11">
        <v>6535642705.1499996</v>
      </c>
      <c r="R27" s="11">
        <v>6535642705.1499996</v>
      </c>
      <c r="S27" s="7">
        <f t="shared" si="15"/>
        <v>0.664500586844186</v>
      </c>
      <c r="T27" s="7">
        <f t="shared" si="0"/>
        <v>0.3039833816348837</v>
      </c>
      <c r="U27" s="7">
        <f t="shared" si="11"/>
        <v>0.3039833816348837</v>
      </c>
    </row>
    <row r="28" spans="1:21" s="2" customFormat="1" ht="38.25" x14ac:dyDescent="0.2">
      <c r="A28" s="5" t="s">
        <v>45</v>
      </c>
      <c r="B28" s="5" t="s">
        <v>46</v>
      </c>
      <c r="C28" s="5" t="s">
        <v>47</v>
      </c>
      <c r="D28" s="5" t="s">
        <v>52</v>
      </c>
      <c r="E28" s="5"/>
      <c r="F28" s="5" t="s">
        <v>40</v>
      </c>
      <c r="G28" s="5" t="s">
        <v>22</v>
      </c>
      <c r="H28" s="6" t="s">
        <v>53</v>
      </c>
      <c r="I28" s="11">
        <v>5000000000</v>
      </c>
      <c r="J28" s="11">
        <v>0</v>
      </c>
      <c r="K28" s="11">
        <v>0</v>
      </c>
      <c r="L28" s="11">
        <v>5000000000</v>
      </c>
      <c r="M28" s="11">
        <v>0</v>
      </c>
      <c r="N28" s="11">
        <v>4703400000</v>
      </c>
      <c r="O28" s="11">
        <v>296600000</v>
      </c>
      <c r="P28" s="11">
        <v>4307400000</v>
      </c>
      <c r="Q28" s="11">
        <v>74516667</v>
      </c>
      <c r="R28" s="11">
        <v>74516667</v>
      </c>
      <c r="S28" s="7">
        <f t="shared" si="15"/>
        <v>0.86148000000000002</v>
      </c>
      <c r="T28" s="7">
        <f t="shared" si="0"/>
        <v>1.49033334E-2</v>
      </c>
      <c r="U28" s="7">
        <f t="shared" si="11"/>
        <v>1.49033334E-2</v>
      </c>
    </row>
    <row r="29" spans="1:21" s="2" customFormat="1" ht="51.75" customHeight="1" x14ac:dyDescent="0.2">
      <c r="A29" s="5" t="s">
        <v>45</v>
      </c>
      <c r="B29" s="5" t="s">
        <v>46</v>
      </c>
      <c r="C29" s="5" t="s">
        <v>47</v>
      </c>
      <c r="D29" s="5" t="s">
        <v>54</v>
      </c>
      <c r="E29" s="5"/>
      <c r="F29" s="5" t="s">
        <v>40</v>
      </c>
      <c r="G29" s="5" t="s">
        <v>22</v>
      </c>
      <c r="H29" s="6" t="s">
        <v>55</v>
      </c>
      <c r="I29" s="11">
        <v>4000000000</v>
      </c>
      <c r="J29" s="11">
        <v>0</v>
      </c>
      <c r="K29" s="11">
        <v>0</v>
      </c>
      <c r="L29" s="11">
        <v>4000000000</v>
      </c>
      <c r="M29" s="11">
        <v>0</v>
      </c>
      <c r="N29" s="11">
        <v>3978000000</v>
      </c>
      <c r="O29" s="11">
        <v>22000000</v>
      </c>
      <c r="P29" s="11">
        <v>3777000000</v>
      </c>
      <c r="Q29" s="11">
        <v>718950000</v>
      </c>
      <c r="R29" s="11">
        <v>718950000</v>
      </c>
      <c r="S29" s="7">
        <f t="shared" si="15"/>
        <v>0.94425000000000003</v>
      </c>
      <c r="T29" s="7">
        <f t="shared" si="0"/>
        <v>0.17973749999999999</v>
      </c>
      <c r="U29" s="7">
        <f t="shared" si="11"/>
        <v>0.17973749999999999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48</v>
      </c>
      <c r="E30" s="5"/>
      <c r="F30" s="5" t="s">
        <v>57</v>
      </c>
      <c r="G30" s="5" t="s">
        <v>41</v>
      </c>
      <c r="H30" s="6" t="s">
        <v>58</v>
      </c>
      <c r="I30" s="11">
        <v>67920000000</v>
      </c>
      <c r="J30" s="11">
        <v>0</v>
      </c>
      <c r="K30" s="11">
        <v>0</v>
      </c>
      <c r="L30" s="11">
        <v>67920000000</v>
      </c>
      <c r="M30" s="11">
        <v>0</v>
      </c>
      <c r="N30" s="11">
        <v>51893669508</v>
      </c>
      <c r="O30" s="11">
        <v>16026330492</v>
      </c>
      <c r="P30" s="11">
        <v>0</v>
      </c>
      <c r="Q30" s="11">
        <v>0</v>
      </c>
      <c r="R30" s="11">
        <v>0</v>
      </c>
      <c r="S30" s="7">
        <f t="shared" si="15"/>
        <v>0</v>
      </c>
      <c r="T30" s="7">
        <f t="shared" si="0"/>
        <v>0</v>
      </c>
      <c r="U30" s="7">
        <f t="shared" si="11"/>
        <v>0</v>
      </c>
    </row>
    <row r="31" spans="1:21" s="2" customFormat="1" ht="38.25" x14ac:dyDescent="0.2">
      <c r="A31" s="5" t="s">
        <v>45</v>
      </c>
      <c r="B31" s="5" t="s">
        <v>56</v>
      </c>
      <c r="C31" s="5" t="s">
        <v>47</v>
      </c>
      <c r="D31" s="5" t="s">
        <v>50</v>
      </c>
      <c r="E31" s="5"/>
      <c r="F31" s="5" t="s">
        <v>21</v>
      </c>
      <c r="G31" s="5" t="s">
        <v>22</v>
      </c>
      <c r="H31" s="6" t="s">
        <v>59</v>
      </c>
      <c r="I31" s="11">
        <v>0</v>
      </c>
      <c r="J31" s="11">
        <v>73000000000</v>
      </c>
      <c r="K31" s="11">
        <v>0</v>
      </c>
      <c r="L31" s="11">
        <v>73000000000</v>
      </c>
      <c r="M31" s="11">
        <v>0</v>
      </c>
      <c r="N31" s="11">
        <v>0</v>
      </c>
      <c r="O31" s="11">
        <v>73000000000</v>
      </c>
      <c r="P31" s="11">
        <v>0</v>
      </c>
      <c r="Q31" s="11">
        <v>0</v>
      </c>
      <c r="R31" s="11">
        <v>0</v>
      </c>
      <c r="S31" s="7">
        <f t="shared" si="15"/>
        <v>0</v>
      </c>
      <c r="T31" s="7">
        <f t="shared" si="0"/>
        <v>0</v>
      </c>
      <c r="U31" s="7">
        <f t="shared" si="11"/>
        <v>0</v>
      </c>
    </row>
    <row r="32" spans="1:21" s="2" customFormat="1" ht="38.25" x14ac:dyDescent="0.2">
      <c r="A32" s="5" t="s">
        <v>45</v>
      </c>
      <c r="B32" s="5" t="s">
        <v>56</v>
      </c>
      <c r="C32" s="5" t="s">
        <v>47</v>
      </c>
      <c r="D32" s="5" t="s">
        <v>50</v>
      </c>
      <c r="E32" s="5"/>
      <c r="F32" s="5" t="s">
        <v>40</v>
      </c>
      <c r="G32" s="5" t="s">
        <v>22</v>
      </c>
      <c r="H32" s="6" t="s">
        <v>59</v>
      </c>
      <c r="I32" s="11">
        <v>162788927119</v>
      </c>
      <c r="J32" s="11">
        <v>0</v>
      </c>
      <c r="K32" s="11">
        <v>0</v>
      </c>
      <c r="L32" s="11">
        <v>162788927119</v>
      </c>
      <c r="M32" s="11">
        <v>0</v>
      </c>
      <c r="N32" s="11">
        <v>162788927119</v>
      </c>
      <c r="O32" s="11">
        <v>0</v>
      </c>
      <c r="P32" s="11">
        <v>162788927119</v>
      </c>
      <c r="Q32" s="11">
        <v>116300000000</v>
      </c>
      <c r="R32" s="11">
        <v>116300000000</v>
      </c>
      <c r="S32" s="7">
        <f t="shared" si="15"/>
        <v>1</v>
      </c>
      <c r="T32" s="7">
        <f t="shared" si="0"/>
        <v>0.71442205596074593</v>
      </c>
      <c r="U32" s="7">
        <f t="shared" si="11"/>
        <v>0.71442205596074593</v>
      </c>
    </row>
    <row r="33" spans="1:21" s="2" customFormat="1" ht="38.25" x14ac:dyDescent="0.2">
      <c r="A33" s="5" t="s">
        <v>45</v>
      </c>
      <c r="B33" s="5" t="s">
        <v>56</v>
      </c>
      <c r="C33" s="5" t="s">
        <v>47</v>
      </c>
      <c r="D33" s="5" t="s">
        <v>52</v>
      </c>
      <c r="E33" s="5" t="s">
        <v>0</v>
      </c>
      <c r="F33" s="5" t="s">
        <v>40</v>
      </c>
      <c r="G33" s="5" t="s">
        <v>22</v>
      </c>
      <c r="H33" s="6" t="s">
        <v>60</v>
      </c>
      <c r="I33" s="11">
        <v>28000000000</v>
      </c>
      <c r="J33" s="11">
        <v>0</v>
      </c>
      <c r="K33" s="11">
        <v>0</v>
      </c>
      <c r="L33" s="11">
        <v>28000000000</v>
      </c>
      <c r="M33" s="11">
        <v>0</v>
      </c>
      <c r="N33" s="11">
        <v>27471201191</v>
      </c>
      <c r="O33" s="11">
        <v>528798809</v>
      </c>
      <c r="P33" s="11">
        <v>27334701191</v>
      </c>
      <c r="Q33" s="11">
        <v>466500000</v>
      </c>
      <c r="R33" s="11">
        <v>466500000</v>
      </c>
      <c r="S33" s="7">
        <f t="shared" si="15"/>
        <v>0.97623932825000004</v>
      </c>
      <c r="T33" s="7">
        <f t="shared" si="0"/>
        <v>1.6660714285714286E-2</v>
      </c>
      <c r="U33" s="7">
        <f t="shared" si="11"/>
        <v>1.6660714285714286E-2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48</v>
      </c>
      <c r="E34" s="5"/>
      <c r="F34" s="5" t="s">
        <v>40</v>
      </c>
      <c r="G34" s="5" t="s">
        <v>22</v>
      </c>
      <c r="H34" s="6" t="s">
        <v>62</v>
      </c>
      <c r="I34" s="11">
        <v>8500000000</v>
      </c>
      <c r="J34" s="11">
        <v>0</v>
      </c>
      <c r="K34" s="11">
        <v>0</v>
      </c>
      <c r="L34" s="11">
        <v>8500000000</v>
      </c>
      <c r="M34" s="11">
        <v>0</v>
      </c>
      <c r="N34" s="11">
        <v>8500000000</v>
      </c>
      <c r="O34" s="11">
        <v>0</v>
      </c>
      <c r="P34" s="11">
        <v>8500000000</v>
      </c>
      <c r="Q34" s="11">
        <v>300000000</v>
      </c>
      <c r="R34" s="11">
        <v>300000000</v>
      </c>
      <c r="S34" s="7">
        <f t="shared" ref="S34:S35" si="16">P34/($L34-M34)</f>
        <v>1</v>
      </c>
      <c r="T34" s="7">
        <f t="shared" ref="T34:T35" si="17">Q34/($L34-M34)</f>
        <v>3.5294117647058823E-2</v>
      </c>
      <c r="U34" s="7">
        <f t="shared" ref="U34:U35" si="18">R34/($L34-M34)</f>
        <v>3.5294117647058823E-2</v>
      </c>
    </row>
    <row r="35" spans="1:21" s="2" customFormat="1" ht="51" x14ac:dyDescent="0.2">
      <c r="A35" s="5" t="s">
        <v>45</v>
      </c>
      <c r="B35" s="5" t="s">
        <v>61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63</v>
      </c>
      <c r="I35" s="11">
        <v>15000000000</v>
      </c>
      <c r="J35" s="11">
        <v>0</v>
      </c>
      <c r="K35" s="11">
        <v>0</v>
      </c>
      <c r="L35" s="11">
        <v>15000000000</v>
      </c>
      <c r="M35" s="11">
        <v>0</v>
      </c>
      <c r="N35" s="11">
        <v>15000000000</v>
      </c>
      <c r="O35" s="11">
        <v>0</v>
      </c>
      <c r="P35" s="11">
        <v>15000000000</v>
      </c>
      <c r="Q35" s="11">
        <v>980000000</v>
      </c>
      <c r="R35" s="11">
        <v>980000000</v>
      </c>
      <c r="S35" s="7">
        <f t="shared" si="16"/>
        <v>1</v>
      </c>
      <c r="T35" s="7">
        <f t="shared" si="17"/>
        <v>6.5333333333333327E-2</v>
      </c>
      <c r="U35" s="7">
        <f t="shared" si="18"/>
        <v>6.5333333333333327E-2</v>
      </c>
    </row>
    <row r="36" spans="1:21" s="2" customFormat="1" ht="51" x14ac:dyDescent="0.2">
      <c r="A36" s="5" t="s">
        <v>45</v>
      </c>
      <c r="B36" s="5" t="s">
        <v>61</v>
      </c>
      <c r="C36" s="5" t="s">
        <v>47</v>
      </c>
      <c r="D36" s="5" t="s">
        <v>66</v>
      </c>
      <c r="E36" s="5"/>
      <c r="F36" s="5" t="s">
        <v>21</v>
      </c>
      <c r="G36" s="5" t="s">
        <v>22</v>
      </c>
      <c r="H36" s="6" t="s">
        <v>83</v>
      </c>
      <c r="I36" s="11">
        <v>0</v>
      </c>
      <c r="J36" s="11">
        <v>10500000000</v>
      </c>
      <c r="K36" s="11">
        <v>0</v>
      </c>
      <c r="L36" s="11">
        <v>10500000000</v>
      </c>
      <c r="M36" s="11">
        <v>0</v>
      </c>
      <c r="N36" s="11">
        <v>0</v>
      </c>
      <c r="O36" s="11">
        <v>10500000000</v>
      </c>
      <c r="P36" s="11">
        <v>0</v>
      </c>
      <c r="Q36" s="11">
        <v>0</v>
      </c>
      <c r="R36" s="11">
        <v>0</v>
      </c>
      <c r="S36" s="7">
        <f t="shared" ref="S36:S39" si="19">P36/($L36-M36)</f>
        <v>0</v>
      </c>
      <c r="T36" s="7">
        <f t="shared" ref="T36:T39" si="20">Q36/($L36-M36)</f>
        <v>0</v>
      </c>
      <c r="U36" s="7">
        <f t="shared" ref="U36:U39" si="21">R36/($L36-M36)</f>
        <v>0</v>
      </c>
    </row>
    <row r="37" spans="1:21" s="2" customFormat="1" ht="51" x14ac:dyDescent="0.2">
      <c r="A37" s="5" t="s">
        <v>45</v>
      </c>
      <c r="B37" s="5" t="s">
        <v>61</v>
      </c>
      <c r="C37" s="5" t="s">
        <v>47</v>
      </c>
      <c r="D37" s="5" t="s">
        <v>66</v>
      </c>
      <c r="E37" s="5"/>
      <c r="F37" s="5" t="s">
        <v>40</v>
      </c>
      <c r="G37" s="5" t="s">
        <v>22</v>
      </c>
      <c r="H37" s="6" t="s">
        <v>83</v>
      </c>
      <c r="I37" s="11">
        <v>34402362826</v>
      </c>
      <c r="J37" s="11">
        <v>0</v>
      </c>
      <c r="K37" s="11">
        <v>0</v>
      </c>
      <c r="L37" s="11">
        <v>34402362826</v>
      </c>
      <c r="M37" s="11">
        <v>0</v>
      </c>
      <c r="N37" s="11">
        <v>33826109873</v>
      </c>
      <c r="O37" s="11">
        <v>576252953</v>
      </c>
      <c r="P37" s="11">
        <v>33650804681</v>
      </c>
      <c r="Q37" s="11">
        <v>3268149451</v>
      </c>
      <c r="R37" s="11">
        <v>3268149451</v>
      </c>
      <c r="S37" s="7">
        <f t="shared" si="19"/>
        <v>0.97815388004593684</v>
      </c>
      <c r="T37" s="7">
        <f t="shared" si="20"/>
        <v>9.4997819409370826E-2</v>
      </c>
      <c r="U37" s="7">
        <f t="shared" si="21"/>
        <v>9.4997819409370826E-2</v>
      </c>
    </row>
    <row r="38" spans="1:21" s="2" customFormat="1" ht="38.25" x14ac:dyDescent="0.2">
      <c r="A38" s="5" t="s">
        <v>45</v>
      </c>
      <c r="B38" s="5" t="s">
        <v>64</v>
      </c>
      <c r="C38" s="5" t="s">
        <v>47</v>
      </c>
      <c r="D38" s="5" t="s">
        <v>50</v>
      </c>
      <c r="E38" s="5"/>
      <c r="F38" s="5" t="s">
        <v>40</v>
      </c>
      <c r="G38" s="5" t="s">
        <v>22</v>
      </c>
      <c r="H38" s="6" t="s">
        <v>65</v>
      </c>
      <c r="I38" s="11">
        <v>6000000000</v>
      </c>
      <c r="J38" s="11">
        <v>0</v>
      </c>
      <c r="K38" s="11">
        <v>0</v>
      </c>
      <c r="L38" s="11">
        <v>6000000000</v>
      </c>
      <c r="M38" s="11">
        <v>0</v>
      </c>
      <c r="N38" s="11">
        <v>6000000000</v>
      </c>
      <c r="O38" s="11">
        <v>0</v>
      </c>
      <c r="P38" s="11">
        <v>4909090000</v>
      </c>
      <c r="Q38" s="11">
        <v>0</v>
      </c>
      <c r="R38" s="11">
        <v>0</v>
      </c>
      <c r="S38" s="7">
        <f t="shared" si="19"/>
        <v>0.8181816666666667</v>
      </c>
      <c r="T38" s="7">
        <f t="shared" si="20"/>
        <v>0</v>
      </c>
      <c r="U38" s="7">
        <f t="shared" si="21"/>
        <v>0</v>
      </c>
    </row>
    <row r="39" spans="1:21" s="2" customFormat="1" ht="51" x14ac:dyDescent="0.2">
      <c r="A39" s="5" t="s">
        <v>45</v>
      </c>
      <c r="B39" s="5" t="s">
        <v>64</v>
      </c>
      <c r="C39" s="5" t="s">
        <v>47</v>
      </c>
      <c r="D39" s="5" t="s">
        <v>66</v>
      </c>
      <c r="E39" s="5"/>
      <c r="F39" s="5" t="s">
        <v>40</v>
      </c>
      <c r="G39" s="5" t="s">
        <v>22</v>
      </c>
      <c r="H39" s="6" t="s">
        <v>67</v>
      </c>
      <c r="I39" s="11">
        <v>10000000000</v>
      </c>
      <c r="J39" s="11">
        <v>0</v>
      </c>
      <c r="K39" s="11">
        <v>0</v>
      </c>
      <c r="L39" s="11">
        <v>10000000000</v>
      </c>
      <c r="M39" s="11">
        <v>0</v>
      </c>
      <c r="N39" s="11">
        <v>9959828447</v>
      </c>
      <c r="O39" s="11">
        <v>40171553</v>
      </c>
      <c r="P39" s="11">
        <v>9959828447</v>
      </c>
      <c r="Q39" s="11">
        <v>2445137690</v>
      </c>
      <c r="R39" s="11">
        <v>2445137690</v>
      </c>
      <c r="S39" s="7">
        <f t="shared" si="19"/>
        <v>0.99598284469999998</v>
      </c>
      <c r="T39" s="7">
        <f t="shared" si="20"/>
        <v>0.24451376899999999</v>
      </c>
      <c r="U39" s="7">
        <f t="shared" si="21"/>
        <v>0.24451376899999999</v>
      </c>
    </row>
    <row r="40" spans="1:21" s="2" customFormat="1" ht="12.75" x14ac:dyDescent="0.2">
      <c r="A40" s="24" t="s">
        <v>77</v>
      </c>
      <c r="B40" s="24"/>
      <c r="C40" s="24"/>
      <c r="D40" s="24"/>
      <c r="E40" s="24"/>
      <c r="F40" s="24"/>
      <c r="G40" s="24"/>
      <c r="H40" s="25"/>
      <c r="I40" s="15">
        <f>SUM(I25:I39)</f>
        <v>372611289945</v>
      </c>
      <c r="J40" s="15">
        <f t="shared" ref="J40:R40" si="22">SUM(J25:J39)</f>
        <v>85000000000</v>
      </c>
      <c r="K40" s="15">
        <f t="shared" si="22"/>
        <v>0</v>
      </c>
      <c r="L40" s="15">
        <f t="shared" si="22"/>
        <v>457611289945</v>
      </c>
      <c r="M40" s="15">
        <f t="shared" si="22"/>
        <v>0</v>
      </c>
      <c r="N40" s="15">
        <f t="shared" si="22"/>
        <v>349715729393</v>
      </c>
      <c r="O40" s="15">
        <f t="shared" si="22"/>
        <v>107895560552</v>
      </c>
      <c r="P40" s="15">
        <f t="shared" si="22"/>
        <v>287286438084.66003</v>
      </c>
      <c r="Q40" s="15">
        <f t="shared" si="22"/>
        <v>131726210735.14999</v>
      </c>
      <c r="R40" s="15">
        <f t="shared" si="22"/>
        <v>131726210735.14999</v>
      </c>
      <c r="S40" s="16">
        <f>P40/(L40-M40)</f>
        <v>0.62779578300873828</v>
      </c>
      <c r="T40" s="16">
        <f t="shared" si="0"/>
        <v>0.28785612075039074</v>
      </c>
      <c r="U40" s="16">
        <f t="shared" si="11"/>
        <v>0.28785612075039074</v>
      </c>
    </row>
    <row r="41" spans="1:21" x14ac:dyDescent="0.3">
      <c r="A41" s="19" t="s">
        <v>78</v>
      </c>
      <c r="B41" s="19"/>
      <c r="C41" s="19"/>
      <c r="D41" s="19"/>
      <c r="E41" s="19"/>
      <c r="F41" s="19"/>
      <c r="G41" s="19"/>
      <c r="H41" s="20"/>
      <c r="I41" s="17">
        <f>+I22+I24+I40</f>
        <v>399960584962</v>
      </c>
      <c r="J41" s="17">
        <f>+J22+J24+J40</f>
        <v>85030000000</v>
      </c>
      <c r="K41" s="17">
        <f>+K22+K24+K40</f>
        <v>30000000</v>
      </c>
      <c r="L41" s="17">
        <f>+L22+L24+L40</f>
        <v>484960584962</v>
      </c>
      <c r="M41" s="17">
        <f>+M22+M24+M40</f>
        <v>0</v>
      </c>
      <c r="N41" s="17">
        <f>+N22+N24+N40</f>
        <v>375392130206.13</v>
      </c>
      <c r="O41" s="17">
        <f>+O22+O24+O40</f>
        <v>109568454755.87</v>
      </c>
      <c r="P41" s="17">
        <f>+P22+P24+P40</f>
        <v>303084051629.52002</v>
      </c>
      <c r="Q41" s="17">
        <f>+Q22+Q24+Q40</f>
        <v>143934176187.76001</v>
      </c>
      <c r="R41" s="17">
        <f>+R22+R24+R40</f>
        <v>143934176187.76001</v>
      </c>
      <c r="S41" s="18">
        <f>P41/($L$41-$M$41)</f>
        <v>0.62496636021104424</v>
      </c>
      <c r="T41" s="18">
        <f>Q41/($L$41-$M$41)</f>
        <v>0.29679561731607168</v>
      </c>
      <c r="U41" s="18">
        <f>R41/($L$41-$M$41)</f>
        <v>0.29679561731607168</v>
      </c>
    </row>
    <row r="42" spans="1:21" ht="0" hidden="1" customHeight="1" x14ac:dyDescent="0.3">
      <c r="I42" s="13"/>
      <c r="J42" s="13"/>
      <c r="K42" s="13"/>
      <c r="L42" s="13"/>
      <c r="M42" s="13"/>
      <c r="N42" s="13"/>
      <c r="O42" s="13"/>
      <c r="P42" s="13"/>
      <c r="Q42" s="13"/>
      <c r="R42" s="13"/>
    </row>
    <row r="43" spans="1:21" ht="33.950000000000003" customHeight="1" x14ac:dyDescent="0.3">
      <c r="I43" s="13"/>
      <c r="J43" s="13"/>
      <c r="K43" s="13"/>
      <c r="L43" s="13"/>
      <c r="M43" s="13"/>
      <c r="N43" s="13"/>
      <c r="O43" s="13"/>
      <c r="P43" s="13"/>
      <c r="Q43" s="13"/>
      <c r="R43" s="13"/>
      <c r="T43" s="28"/>
    </row>
    <row r="44" spans="1:21" x14ac:dyDescent="0.3">
      <c r="T44" s="29"/>
    </row>
    <row r="45" spans="1:21" x14ac:dyDescent="0.3">
      <c r="S45" s="14"/>
    </row>
  </sheetData>
  <mergeCells count="13">
    <mergeCell ref="A11:H11"/>
    <mergeCell ref="A1:U1"/>
    <mergeCell ref="A2:U2"/>
    <mergeCell ref="A3:U3"/>
    <mergeCell ref="A4:U4"/>
    <mergeCell ref="A5:U5"/>
    <mergeCell ref="A41:H41"/>
    <mergeCell ref="A13:H13"/>
    <mergeCell ref="A17:H17"/>
    <mergeCell ref="A21:H21"/>
    <mergeCell ref="A22:H22"/>
    <mergeCell ref="A24:H24"/>
    <mergeCell ref="A40:H40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Ortiz</cp:lastModifiedBy>
  <dcterms:created xsi:type="dcterms:W3CDTF">2022-08-10T18:40:50Z</dcterms:created>
  <dcterms:modified xsi:type="dcterms:W3CDTF">2023-08-15T15:53:27Z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