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2\INFORMES PRESUPUESTALES\PAGINA WEB\OCTUBRE 2022\"/>
    </mc:Choice>
  </mc:AlternateContent>
  <xr:revisionPtr revIDLastSave="0" documentId="13_ncr:1_{F5AD1F31-A3AA-4643-8FD3-ACE8A57B4C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CTU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7" i="1" l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2" i="1"/>
  <c r="T22" i="1"/>
  <c r="S22" i="1"/>
  <c r="U21" i="1"/>
  <c r="T21" i="1"/>
  <c r="S21" i="1"/>
  <c r="U20" i="1"/>
  <c r="T20" i="1"/>
  <c r="S20" i="1"/>
  <c r="U18" i="1"/>
  <c r="T18" i="1"/>
  <c r="S18" i="1"/>
  <c r="U17" i="1"/>
  <c r="T17" i="1"/>
  <c r="S17" i="1"/>
  <c r="U16" i="1"/>
  <c r="T16" i="1"/>
  <c r="S16" i="1"/>
  <c r="U14" i="1"/>
  <c r="T14" i="1"/>
  <c r="S14" i="1"/>
  <c r="U12" i="1"/>
  <c r="T12" i="1"/>
  <c r="S12" i="1"/>
  <c r="U10" i="1"/>
  <c r="T10" i="1"/>
  <c r="S10" i="1"/>
  <c r="U9" i="1"/>
  <c r="T9" i="1"/>
  <c r="S9" i="1"/>
  <c r="U8" i="1"/>
  <c r="T8" i="1"/>
  <c r="S8" i="1"/>
  <c r="I13" i="1" l="1"/>
  <c r="I11" i="1"/>
  <c r="R38" i="1"/>
  <c r="Q38" i="1"/>
  <c r="P38" i="1"/>
  <c r="O38" i="1"/>
  <c r="N38" i="1"/>
  <c r="M38" i="1"/>
  <c r="L38" i="1"/>
  <c r="K38" i="1"/>
  <c r="J38" i="1"/>
  <c r="I38" i="1"/>
  <c r="R26" i="1"/>
  <c r="Q26" i="1"/>
  <c r="P26" i="1"/>
  <c r="O26" i="1"/>
  <c r="N26" i="1"/>
  <c r="M26" i="1"/>
  <c r="L26" i="1"/>
  <c r="K26" i="1"/>
  <c r="J26" i="1"/>
  <c r="I26" i="1"/>
  <c r="R23" i="1"/>
  <c r="U23" i="1" s="1"/>
  <c r="Q23" i="1"/>
  <c r="P23" i="1"/>
  <c r="O23" i="1"/>
  <c r="N23" i="1"/>
  <c r="M23" i="1"/>
  <c r="L23" i="1"/>
  <c r="K23" i="1"/>
  <c r="J23" i="1"/>
  <c r="I23" i="1"/>
  <c r="R19" i="1"/>
  <c r="Q19" i="1"/>
  <c r="P19" i="1"/>
  <c r="O19" i="1"/>
  <c r="N19" i="1"/>
  <c r="M19" i="1"/>
  <c r="L19" i="1"/>
  <c r="K19" i="1"/>
  <c r="J19" i="1"/>
  <c r="I19" i="1"/>
  <c r="R13" i="1"/>
  <c r="Q13" i="1"/>
  <c r="P13" i="1"/>
  <c r="O13" i="1"/>
  <c r="N13" i="1"/>
  <c r="M13" i="1"/>
  <c r="L13" i="1"/>
  <c r="K13" i="1"/>
  <c r="J13" i="1"/>
  <c r="R11" i="1"/>
  <c r="Q11" i="1"/>
  <c r="P11" i="1"/>
  <c r="O11" i="1"/>
  <c r="N11" i="1"/>
  <c r="M11" i="1"/>
  <c r="L11" i="1"/>
  <c r="K11" i="1"/>
  <c r="J11" i="1"/>
  <c r="U13" i="1" l="1"/>
  <c r="T13" i="1"/>
  <c r="S13" i="1"/>
  <c r="U11" i="1"/>
  <c r="S38" i="1"/>
  <c r="T38" i="1"/>
  <c r="U38" i="1"/>
  <c r="J24" i="1"/>
  <c r="J39" i="1" s="1"/>
  <c r="R24" i="1"/>
  <c r="R39" i="1" s="1"/>
  <c r="S23" i="1"/>
  <c r="T23" i="1"/>
  <c r="M24" i="1"/>
  <c r="M39" i="1" s="1"/>
  <c r="T19" i="1"/>
  <c r="S19" i="1"/>
  <c r="U19" i="1"/>
  <c r="O24" i="1"/>
  <c r="O39" i="1" s="1"/>
  <c r="P24" i="1"/>
  <c r="P39" i="1" s="1"/>
  <c r="N24" i="1"/>
  <c r="N39" i="1" s="1"/>
  <c r="Q24" i="1"/>
  <c r="Q39" i="1" s="1"/>
  <c r="S11" i="1"/>
  <c r="K24" i="1"/>
  <c r="K39" i="1" s="1"/>
  <c r="T11" i="1"/>
  <c r="L24" i="1"/>
  <c r="I24" i="1"/>
  <c r="I39" i="1" s="1"/>
  <c r="U24" i="1" l="1"/>
  <c r="L39" i="1"/>
  <c r="U39" i="1" s="1"/>
  <c r="T24" i="1"/>
  <c r="S24" i="1"/>
  <c r="T39" i="1" l="1"/>
  <c r="S39" i="1"/>
</calcChain>
</file>

<file path=xl/sharedStrings.xml><?xml version="1.0" encoding="utf-8"?>
<sst xmlns="http://schemas.openxmlformats.org/spreadsheetml/2006/main" count="222" uniqueCount="88">
  <si>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</si>
  <si>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</si>
  <si>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</si>
  <si>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</si>
  <si>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</si>
  <si>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</si>
  <si>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</si>
  <si>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</si>
  <si>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</si>
  <si>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</si>
  <si>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</si>
  <si>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</si>
  <si>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</si>
  <si>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</si>
  <si>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</si>
  <si>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</si>
  <si>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</si>
  <si>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</si>
  <si>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</si>
  <si>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</si>
  <si>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</si>
  <si>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</si>
  <si>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</si>
  <si>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</si>
  <si>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</si>
  <si>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</si>
  <si>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</si>
  <si>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</si>
  <si>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</si>
  <si>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 ORGANIZACIONES INTERNACIONALES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</si>
  <si>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</si>
  <si>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</si>
  <si>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</si>
  <si>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</si>
  <si>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</si>
  <si>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</si>
  <si>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</si>
  <si>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</si>
  <si>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</si>
  <si>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</si>
  <si>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</si>
  <si>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</si>
  <si>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</si>
  <si>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</si>
  <si>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</si>
  <si>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</si>
  <si>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</si>
  <si>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</si>
  <si>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</si>
  <si>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</si>
  <si>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</si>
  <si>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</si>
  <si>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13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</si>
  <si>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</si>
  <si>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</si>
  <si>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</si>
  <si>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</si>
  <si>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</si>
  <si>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</si>
  <si>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</si>
  <si>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</si>
  <si>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</si>
  <si>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</si>
  <si>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</si>
  <si>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</si>
  <si>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</si>
  <si>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</si>
  <si>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</si>
  <si>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</si>
  <si>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</si>
  <si>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</si>
  <si>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</si>
  <si>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 xml:space="preserve">MINISTERIO DE CIENCIA, TECNOLOGIA E INNOVACIÓN </t>
  </si>
  <si>
    <t>VIGENCIA 2022</t>
  </si>
  <si>
    <t>SECCION: 390101</t>
  </si>
  <si>
    <t>CIFRAS EN PESOS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</si>
  <si>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</si>
  <si>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</si>
  <si>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</si>
  <si>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</si>
  <si>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</si>
  <si>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</si>
  <si>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</si>
  <si>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</si>
  <si>
    <t>%
COMP</t>
  </si>
  <si>
    <t>%
OBLI</t>
  </si>
  <si>
    <t>%
PAGOS</t>
  </si>
  <si>
    <t>EJECUCION ACUMULADA PRESUPUESTO DE GASTOS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</si>
</sst>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4.9989318521683403E-2"/>
      <name val="Arial Narrow"/>
      <family val="2"/>
    </font>
    <font>
      <sz val="11"/>
      <color theme="1" tint="4.9989318521683403E-2"/>
      <name val="Arial Narrow"/>
      <family val="2"/>
    </font>
    <font>
      <b/>
      <sz val="10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10" fontId="4" fillId="4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10" fontId="4" fillId="3" borderId="1" xfId="1" applyNumberFormat="1" applyFont="1" applyFill="1" applyBorder="1" applyAlignment="1">
      <alignment horizontal="center" vertical="center" wrapText="1" readingOrder="1"/>
    </xf>
    <xf numFmtId="43" fontId="4" fillId="0" borderId="0" xfId="2" applyFont="1" applyFill="1" applyBorder="1" applyAlignment="1">
      <alignment horizontal="center" vertical="center" wrapText="1" readingOrder="1"/>
    </xf>
    <xf numFmtId="43" fontId="4" fillId="0" borderId="1" xfId="2" applyFont="1" applyFill="1" applyBorder="1" applyAlignment="1">
      <alignment horizontal="center" vertical="center" wrapText="1" readingOrder="1"/>
    </xf>
    <xf numFmtId="43" fontId="5" fillId="0" borderId="1" xfId="2" applyFont="1" applyFill="1" applyBorder="1" applyAlignment="1">
      <alignment horizontal="right" vertical="center" wrapText="1" readingOrder="1"/>
    </xf>
    <xf numFmtId="43" fontId="4" fillId="2" borderId="1" xfId="2" applyFont="1" applyFill="1" applyBorder="1" applyAlignment="1">
      <alignment horizontal="right" vertical="center" wrapText="1" readingOrder="1"/>
    </xf>
    <xf numFmtId="43" fontId="4" fillId="3" borderId="1" xfId="2" applyFont="1" applyFill="1" applyBorder="1" applyAlignment="1">
      <alignment horizontal="right" vertical="center" wrapText="1" readingOrder="1"/>
    </xf>
    <xf numFmtId="43" fontId="4" fillId="4" borderId="1" xfId="2" applyFont="1" applyFill="1" applyBorder="1" applyAlignment="1">
      <alignment horizontal="right" vertical="center" wrapText="1" readingOrder="1"/>
    </xf>
    <xf numFmtId="43" fontId="3" fillId="0" borderId="0" xfId="2" applyFont="1"/>
    <xf numFmtId="43" fontId="3" fillId="0" borderId="0" xfId="2" applyFont="1" applyFill="1" applyBorder="1"/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wrapText="1" readingOrder="1"/>
    </xf>
    <xf numFmtId="0" fontId="4" fillId="4" borderId="0" xfId="0" applyFont="1" applyFill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85724</xdr:rowOff>
    </xdr:from>
    <xdr:to>
      <xdr:col>7</xdr:col>
      <xdr:colOff>178827</xdr:colOff>
      <xdr:row>4</xdr:row>
      <xdr:rowOff>44823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56280-8296-4317-B2BD-5D396C75F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76224"/>
          <a:ext cx="276514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showGridLines="0" tabSelected="1" zoomScale="85" zoomScaleNormal="85" workbookViewId="0">
      <selection activeCell="K13" sqref="K13"/>
    </sheetView>
  </sheetViews>
  <sheetFormatPr baseColWidth="10" defaultRowHeight="16.5" x14ac:dyDescent="0.3"/>
  <cols>
    <col min="1" max="1" width="6.42578125" style="1" customWidth="1"/>
    <col min="2" max="5" width="5.42578125" style="1" customWidth="1"/>
    <col min="6" max="6" width="8" style="1" customWidth="1"/>
    <col min="7" max="7" width="6.140625" style="1" customWidth="1"/>
    <col min="8" max="8" width="32.5703125" style="1" customWidth="1"/>
    <col min="9" max="9" width="18.85546875" style="21" customWidth="1"/>
    <col min="10" max="10" width="16.5703125" style="21" customWidth="1"/>
    <col min="11" max="11" width="16" style="21" customWidth="1"/>
    <col min="12" max="12" width="18.85546875" style="21" customWidth="1"/>
    <col min="13" max="13" width="15.42578125" style="21" customWidth="1"/>
    <col min="14" max="15" width="18.85546875" style="21" customWidth="1"/>
    <col min="16" max="16" width="17.5703125" style="21" customWidth="1"/>
    <col min="17" max="17" width="17.28515625" style="21" customWidth="1"/>
    <col min="18" max="18" width="16.7109375" style="21" customWidth="1"/>
    <col min="19" max="19" width="9.7109375" style="1" customWidth="1"/>
    <col min="20" max="20" width="8.42578125" style="1" customWidth="1"/>
    <col min="21" max="16384" width="11.42578125" style="1"/>
  </cols>
  <sheetData>
    <row r="1" spans="1:21" x14ac:dyDescent="0.3">
      <c r="A1" s="24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3">
      <c r="A2" s="24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4" customFormat="1" ht="12.75" x14ac:dyDescent="0.2">
      <c r="A3" s="25" t="s">
        <v>73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4" customFormat="1" ht="12.75" x14ac:dyDescent="0.2">
      <c r="A4" s="25" t="s">
        <v>74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4" customFormat="1" ht="12.75" x14ac:dyDescent="0.2">
      <c r="A5" s="25" t="s">
        <v>75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4" customFormat="1" ht="12.75" x14ac:dyDescent="0.2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 t="s">
        <v>0</v>
      </c>
      <c r="N6" s="14" t="s">
        <v>0</v>
      </c>
      <c r="O6" s="14" t="s">
        <v>0</v>
      </c>
      <c r="P6" s="14" t="s">
        <v>0</v>
      </c>
      <c r="Q6" s="14" t="s">
        <v>0</v>
      </c>
      <c r="R6" s="14" t="s">
        <v>0</v>
      </c>
    </row>
    <row r="7" spans="1:21" s="4" customFormat="1" ht="25.5" x14ac:dyDescent="0.2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15" t="s">
        <v>14</v>
      </c>
      <c r="O7" s="15" t="s">
        <v>15</v>
      </c>
      <c r="P7" s="15" t="s">
        <v>16</v>
      </c>
      <c r="Q7" s="15" t="s">
        <v>17</v>
      </c>
      <c r="R7" s="15" t="s">
        <v>18</v>
      </c>
      <c r="S7" s="7" t="s">
        <v>84</v>
      </c>
      <c r="T7" s="7" t="s">
        <v>85</v>
      </c>
      <c r="U7" s="7" t="s">
        <v>86</v>
      </c>
    </row>
    <row r="8" spans="1:21" s="4" customFormat="1" ht="12.75" x14ac:dyDescent="0.2">
      <c r="A8" s="8" t="s">
        <v>19</v>
      </c>
      <c r="B8" s="8" t="s">
        <v>20</v>
      </c>
      <c r="C8" s="8" t="s">
        <v>20</v>
      </c>
      <c r="D8" s="8" t="s">
        <v>20</v>
      </c>
      <c r="E8" s="8"/>
      <c r="F8" s="8" t="s">
        <v>21</v>
      </c>
      <c r="G8" s="8" t="s">
        <v>22</v>
      </c>
      <c r="H8" s="9" t="s">
        <v>23</v>
      </c>
      <c r="I8" s="16">
        <v>10339243000</v>
      </c>
      <c r="J8" s="16">
        <v>0</v>
      </c>
      <c r="K8" s="16">
        <v>0</v>
      </c>
      <c r="L8" s="16">
        <v>10339243000</v>
      </c>
      <c r="M8" s="16">
        <v>0</v>
      </c>
      <c r="N8" s="16">
        <v>10339243000</v>
      </c>
      <c r="O8" s="16">
        <v>0</v>
      </c>
      <c r="P8" s="16">
        <v>7719879790</v>
      </c>
      <c r="Q8" s="16">
        <v>7708880324</v>
      </c>
      <c r="R8" s="16">
        <v>7708880324</v>
      </c>
      <c r="S8" s="10">
        <f>P8/($L8-M8)</f>
        <v>0.74665812477760707</v>
      </c>
      <c r="T8" s="10">
        <f t="shared" ref="T8:T38" si="0">Q8/($L8-M8)</f>
        <v>0.74559426874868884</v>
      </c>
      <c r="U8" s="10">
        <f>R8/($L8-M8)</f>
        <v>0.74559426874868884</v>
      </c>
    </row>
    <row r="9" spans="1:21" s="4" customFormat="1" ht="25.5" x14ac:dyDescent="0.2">
      <c r="A9" s="8" t="s">
        <v>19</v>
      </c>
      <c r="B9" s="8" t="s">
        <v>20</v>
      </c>
      <c r="C9" s="8" t="s">
        <v>20</v>
      </c>
      <c r="D9" s="8" t="s">
        <v>24</v>
      </c>
      <c r="E9" s="8"/>
      <c r="F9" s="8" t="s">
        <v>21</v>
      </c>
      <c r="G9" s="8" t="s">
        <v>22</v>
      </c>
      <c r="H9" s="9" t="s">
        <v>25</v>
      </c>
      <c r="I9" s="16">
        <v>3626267000</v>
      </c>
      <c r="J9" s="16">
        <v>0</v>
      </c>
      <c r="K9" s="16">
        <v>0</v>
      </c>
      <c r="L9" s="16">
        <v>3626267000</v>
      </c>
      <c r="M9" s="16">
        <v>0</v>
      </c>
      <c r="N9" s="16">
        <v>3626267000</v>
      </c>
      <c r="O9" s="16">
        <v>0</v>
      </c>
      <c r="P9" s="16">
        <v>2665284476</v>
      </c>
      <c r="Q9" s="16">
        <v>2665284476</v>
      </c>
      <c r="R9" s="16">
        <v>2665284476</v>
      </c>
      <c r="S9" s="10">
        <f t="shared" ref="S9:S10" si="1">P9/($L9-M9)</f>
        <v>0.73499399685682276</v>
      </c>
      <c r="T9" s="10">
        <f t="shared" si="0"/>
        <v>0.73499399685682276</v>
      </c>
      <c r="U9" s="10">
        <f t="shared" ref="U9:U10" si="2">R9/($L9-M9)</f>
        <v>0.73499399685682276</v>
      </c>
    </row>
    <row r="10" spans="1:21" s="4" customFormat="1" ht="25.5" x14ac:dyDescent="0.2">
      <c r="A10" s="8" t="s">
        <v>19</v>
      </c>
      <c r="B10" s="8" t="s">
        <v>20</v>
      </c>
      <c r="C10" s="8" t="s">
        <v>20</v>
      </c>
      <c r="D10" s="8" t="s">
        <v>26</v>
      </c>
      <c r="E10" s="8"/>
      <c r="F10" s="8" t="s">
        <v>21</v>
      </c>
      <c r="G10" s="8" t="s">
        <v>22</v>
      </c>
      <c r="H10" s="9" t="s">
        <v>27</v>
      </c>
      <c r="I10" s="16">
        <v>1706478000</v>
      </c>
      <c r="J10" s="16">
        <v>0</v>
      </c>
      <c r="K10" s="16">
        <v>0</v>
      </c>
      <c r="L10" s="16">
        <v>1706478000</v>
      </c>
      <c r="M10" s="16">
        <v>0</v>
      </c>
      <c r="N10" s="16">
        <v>1706478000</v>
      </c>
      <c r="O10" s="16">
        <v>0</v>
      </c>
      <c r="P10" s="16">
        <v>1456545748</v>
      </c>
      <c r="Q10" s="16">
        <v>1456545748</v>
      </c>
      <c r="R10" s="16">
        <v>1456545748</v>
      </c>
      <c r="S10" s="10">
        <f t="shared" si="1"/>
        <v>0.85353913030229511</v>
      </c>
      <c r="T10" s="10">
        <f t="shared" si="0"/>
        <v>0.85353913030229511</v>
      </c>
      <c r="U10" s="10">
        <f t="shared" si="2"/>
        <v>0.85353913030229511</v>
      </c>
    </row>
    <row r="11" spans="1:21" s="12" customFormat="1" ht="12.75" x14ac:dyDescent="0.2">
      <c r="A11" s="22" t="s">
        <v>76</v>
      </c>
      <c r="B11" s="22"/>
      <c r="C11" s="22"/>
      <c r="D11" s="22"/>
      <c r="E11" s="22"/>
      <c r="F11" s="22"/>
      <c r="G11" s="22"/>
      <c r="H11" s="23"/>
      <c r="I11" s="17">
        <f>SUM(I8:I10)</f>
        <v>15671988000</v>
      </c>
      <c r="J11" s="17">
        <f t="shared" ref="J11:R11" si="3">SUM(J8:J10)</f>
        <v>0</v>
      </c>
      <c r="K11" s="17">
        <f t="shared" si="3"/>
        <v>0</v>
      </c>
      <c r="L11" s="17">
        <f t="shared" si="3"/>
        <v>15671988000</v>
      </c>
      <c r="M11" s="17">
        <f t="shared" si="3"/>
        <v>0</v>
      </c>
      <c r="N11" s="17">
        <f t="shared" si="3"/>
        <v>15671988000</v>
      </c>
      <c r="O11" s="17">
        <f t="shared" si="3"/>
        <v>0</v>
      </c>
      <c r="P11" s="17">
        <f t="shared" si="3"/>
        <v>11841710014</v>
      </c>
      <c r="Q11" s="17">
        <f t="shared" si="3"/>
        <v>11830710548</v>
      </c>
      <c r="R11" s="17">
        <f t="shared" si="3"/>
        <v>11830710548</v>
      </c>
      <c r="S11" s="11">
        <f>P11/(L11-M11)</f>
        <v>0.75559718486257132</v>
      </c>
      <c r="T11" s="11">
        <f t="shared" si="0"/>
        <v>0.754895329679936</v>
      </c>
      <c r="U11" s="11">
        <f>R11/($L11-M11)</f>
        <v>0.754895329679936</v>
      </c>
    </row>
    <row r="12" spans="1:21" s="4" customFormat="1" ht="12.75" x14ac:dyDescent="0.2">
      <c r="A12" s="8" t="s">
        <v>19</v>
      </c>
      <c r="B12" s="8" t="s">
        <v>24</v>
      </c>
      <c r="C12" s="8"/>
      <c r="D12" s="8"/>
      <c r="E12" s="8"/>
      <c r="F12" s="8" t="s">
        <v>21</v>
      </c>
      <c r="G12" s="8" t="s">
        <v>22</v>
      </c>
      <c r="H12" s="9" t="s">
        <v>28</v>
      </c>
      <c r="I12" s="16">
        <v>8423997000</v>
      </c>
      <c r="J12" s="16">
        <v>0</v>
      </c>
      <c r="K12" s="16">
        <v>0</v>
      </c>
      <c r="L12" s="16">
        <v>8423997000</v>
      </c>
      <c r="M12" s="16">
        <v>0</v>
      </c>
      <c r="N12" s="16">
        <v>8332914167.1400003</v>
      </c>
      <c r="O12" s="16">
        <v>91082832.859999999</v>
      </c>
      <c r="P12" s="16">
        <v>7893966149.3999996</v>
      </c>
      <c r="Q12" s="16">
        <v>5214292162.0799999</v>
      </c>
      <c r="R12" s="16">
        <v>5214292162.0799999</v>
      </c>
      <c r="S12" s="10">
        <f>P12/($L12-M12)</f>
        <v>0.93708083578377344</v>
      </c>
      <c r="T12" s="10">
        <f t="shared" si="0"/>
        <v>0.61898077148887876</v>
      </c>
      <c r="U12" s="10">
        <f>R12/($L12-M12)</f>
        <v>0.61898077148887876</v>
      </c>
    </row>
    <row r="13" spans="1:21" s="12" customFormat="1" ht="12.75" x14ac:dyDescent="0.2">
      <c r="A13" s="29" t="s">
        <v>77</v>
      </c>
      <c r="B13" s="22"/>
      <c r="C13" s="22"/>
      <c r="D13" s="22"/>
      <c r="E13" s="22"/>
      <c r="F13" s="22"/>
      <c r="G13" s="22"/>
      <c r="H13" s="23"/>
      <c r="I13" s="17">
        <f>+I12</f>
        <v>8423997000</v>
      </c>
      <c r="J13" s="17">
        <f t="shared" ref="J13:R13" si="4">+J12</f>
        <v>0</v>
      </c>
      <c r="K13" s="17">
        <f t="shared" si="4"/>
        <v>0</v>
      </c>
      <c r="L13" s="17">
        <f t="shared" si="4"/>
        <v>8423997000</v>
      </c>
      <c r="M13" s="17">
        <f t="shared" si="4"/>
        <v>0</v>
      </c>
      <c r="N13" s="17">
        <f t="shared" si="4"/>
        <v>8332914167.1400003</v>
      </c>
      <c r="O13" s="17">
        <f t="shared" si="4"/>
        <v>91082832.859999999</v>
      </c>
      <c r="P13" s="17">
        <f t="shared" si="4"/>
        <v>7893966149.3999996</v>
      </c>
      <c r="Q13" s="17">
        <f t="shared" si="4"/>
        <v>5214292162.0799999</v>
      </c>
      <c r="R13" s="17">
        <f t="shared" si="4"/>
        <v>5214292162.0799999</v>
      </c>
      <c r="S13" s="11">
        <f>P13/(L13-M13)</f>
        <v>0.93708083578377344</v>
      </c>
      <c r="T13" s="11">
        <f t="shared" si="0"/>
        <v>0.61898077148887876</v>
      </c>
      <c r="U13" s="11">
        <f>R13/($L13-M13)</f>
        <v>0.61898077148887876</v>
      </c>
    </row>
    <row r="14" spans="1:21" s="4" customFormat="1" ht="12.75" x14ac:dyDescent="0.2">
      <c r="A14" s="8" t="s">
        <v>19</v>
      </c>
      <c r="B14" s="8" t="s">
        <v>26</v>
      </c>
      <c r="C14" s="8" t="s">
        <v>24</v>
      </c>
      <c r="D14" s="8" t="s">
        <v>24</v>
      </c>
      <c r="E14" s="8"/>
      <c r="F14" s="8" t="s">
        <v>21</v>
      </c>
      <c r="G14" s="8" t="s">
        <v>22</v>
      </c>
      <c r="H14" s="9" t="s">
        <v>29</v>
      </c>
      <c r="I14" s="16">
        <v>467769000</v>
      </c>
      <c r="J14" s="16">
        <v>0</v>
      </c>
      <c r="K14" s="16">
        <v>0</v>
      </c>
      <c r="L14" s="16">
        <v>467769000</v>
      </c>
      <c r="M14" s="16">
        <v>0</v>
      </c>
      <c r="N14" s="16">
        <v>87000000</v>
      </c>
      <c r="O14" s="16">
        <v>380769000</v>
      </c>
      <c r="P14" s="16">
        <v>87000000</v>
      </c>
      <c r="Q14" s="16">
        <v>77721102</v>
      </c>
      <c r="R14" s="16">
        <v>77721102</v>
      </c>
      <c r="S14" s="10">
        <f t="shared" ref="S14:S18" si="5">P14/($L14-M14)</f>
        <v>0.18598923827786792</v>
      </c>
      <c r="T14" s="10">
        <f t="shared" si="0"/>
        <v>0.16615274205858019</v>
      </c>
      <c r="U14" s="10">
        <f t="shared" ref="U14:U18" si="6">R14/($L14-M14)</f>
        <v>0.16615274205858019</v>
      </c>
    </row>
    <row r="15" spans="1:21" s="4" customFormat="1" ht="38.25" x14ac:dyDescent="0.2">
      <c r="A15" s="8" t="s">
        <v>19</v>
      </c>
      <c r="B15" s="8" t="s">
        <v>26</v>
      </c>
      <c r="C15" s="8" t="s">
        <v>26</v>
      </c>
      <c r="D15" s="8" t="s">
        <v>20</v>
      </c>
      <c r="E15" s="8" t="s">
        <v>30</v>
      </c>
      <c r="F15" s="8" t="s">
        <v>21</v>
      </c>
      <c r="G15" s="8" t="s">
        <v>22</v>
      </c>
      <c r="H15" s="9" t="s">
        <v>31</v>
      </c>
      <c r="I15" s="16">
        <v>1600000000</v>
      </c>
      <c r="J15" s="16">
        <v>0</v>
      </c>
      <c r="K15" s="16">
        <v>0</v>
      </c>
      <c r="L15" s="16">
        <v>1600000000</v>
      </c>
      <c r="M15" s="16">
        <v>1600000000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0">
        <v>0</v>
      </c>
      <c r="T15" s="10">
        <v>0</v>
      </c>
      <c r="U15" s="10">
        <v>0</v>
      </c>
    </row>
    <row r="16" spans="1:21" s="4" customFormat="1" ht="38.25" x14ac:dyDescent="0.2">
      <c r="A16" s="8" t="s">
        <v>19</v>
      </c>
      <c r="B16" s="8" t="s">
        <v>26</v>
      </c>
      <c r="C16" s="8" t="s">
        <v>32</v>
      </c>
      <c r="D16" s="8" t="s">
        <v>24</v>
      </c>
      <c r="E16" s="8" t="s">
        <v>33</v>
      </c>
      <c r="F16" s="8" t="s">
        <v>21</v>
      </c>
      <c r="G16" s="8" t="s">
        <v>22</v>
      </c>
      <c r="H16" s="9" t="s">
        <v>34</v>
      </c>
      <c r="I16" s="16">
        <v>32825000</v>
      </c>
      <c r="J16" s="16">
        <v>0</v>
      </c>
      <c r="K16" s="16">
        <v>0</v>
      </c>
      <c r="L16" s="16">
        <v>32825000</v>
      </c>
      <c r="M16" s="16">
        <v>0</v>
      </c>
      <c r="N16" s="16">
        <v>32825000</v>
      </c>
      <c r="O16" s="16">
        <v>0</v>
      </c>
      <c r="P16" s="16">
        <v>22807546</v>
      </c>
      <c r="Q16" s="16">
        <v>22807546</v>
      </c>
      <c r="R16" s="16">
        <v>22807546</v>
      </c>
      <c r="S16" s="10">
        <f t="shared" si="5"/>
        <v>0.69482242193450117</v>
      </c>
      <c r="T16" s="10">
        <f t="shared" si="0"/>
        <v>0.69482242193450117</v>
      </c>
      <c r="U16" s="10">
        <f t="shared" si="6"/>
        <v>0.69482242193450117</v>
      </c>
    </row>
    <row r="17" spans="1:21" s="4" customFormat="1" ht="25.5" x14ac:dyDescent="0.2">
      <c r="A17" s="8" t="s">
        <v>19</v>
      </c>
      <c r="B17" s="8" t="s">
        <v>26</v>
      </c>
      <c r="C17" s="8" t="s">
        <v>35</v>
      </c>
      <c r="D17" s="8" t="s">
        <v>20</v>
      </c>
      <c r="E17" s="8" t="s">
        <v>36</v>
      </c>
      <c r="F17" s="8" t="s">
        <v>21</v>
      </c>
      <c r="G17" s="8" t="s">
        <v>22</v>
      </c>
      <c r="H17" s="9" t="s">
        <v>37</v>
      </c>
      <c r="I17" s="16">
        <v>68709000</v>
      </c>
      <c r="J17" s="16">
        <v>0</v>
      </c>
      <c r="K17" s="16">
        <v>0</v>
      </c>
      <c r="L17" s="16">
        <v>68709000</v>
      </c>
      <c r="M17" s="16">
        <v>0</v>
      </c>
      <c r="N17" s="16">
        <v>68709000</v>
      </c>
      <c r="O17" s="16">
        <v>0</v>
      </c>
      <c r="P17" s="16">
        <v>68709000</v>
      </c>
      <c r="Q17" s="16">
        <v>68709000</v>
      </c>
      <c r="R17" s="16">
        <v>68709000</v>
      </c>
      <c r="S17" s="10">
        <f t="shared" si="5"/>
        <v>1</v>
      </c>
      <c r="T17" s="10">
        <f t="shared" si="0"/>
        <v>1</v>
      </c>
      <c r="U17" s="10">
        <f t="shared" si="6"/>
        <v>1</v>
      </c>
    </row>
    <row r="18" spans="1:21" s="4" customFormat="1" ht="38.25" x14ac:dyDescent="0.2">
      <c r="A18" s="8" t="s">
        <v>19</v>
      </c>
      <c r="B18" s="8" t="s">
        <v>26</v>
      </c>
      <c r="C18" s="8" t="s">
        <v>35</v>
      </c>
      <c r="D18" s="8" t="s">
        <v>20</v>
      </c>
      <c r="E18" s="8" t="s">
        <v>38</v>
      </c>
      <c r="F18" s="8" t="s">
        <v>21</v>
      </c>
      <c r="G18" s="8" t="s">
        <v>22</v>
      </c>
      <c r="H18" s="9" t="s">
        <v>39</v>
      </c>
      <c r="I18" s="16">
        <v>76343000</v>
      </c>
      <c r="J18" s="16">
        <v>0</v>
      </c>
      <c r="K18" s="16">
        <v>0</v>
      </c>
      <c r="L18" s="16">
        <v>76343000</v>
      </c>
      <c r="M18" s="16">
        <v>0</v>
      </c>
      <c r="N18" s="16">
        <v>76343000</v>
      </c>
      <c r="O18" s="16">
        <v>0</v>
      </c>
      <c r="P18" s="16">
        <v>76343000</v>
      </c>
      <c r="Q18" s="16">
        <v>0</v>
      </c>
      <c r="R18" s="16">
        <v>0</v>
      </c>
      <c r="S18" s="10">
        <f t="shared" si="5"/>
        <v>1</v>
      </c>
      <c r="T18" s="10">
        <f t="shared" si="0"/>
        <v>0</v>
      </c>
      <c r="U18" s="10">
        <f t="shared" si="6"/>
        <v>0</v>
      </c>
    </row>
    <row r="19" spans="1:21" s="12" customFormat="1" ht="12.75" x14ac:dyDescent="0.2">
      <c r="A19" s="29" t="s">
        <v>78</v>
      </c>
      <c r="B19" s="22"/>
      <c r="C19" s="22"/>
      <c r="D19" s="22"/>
      <c r="E19" s="22"/>
      <c r="F19" s="22"/>
      <c r="G19" s="22"/>
      <c r="H19" s="23"/>
      <c r="I19" s="17">
        <f>SUM(I14:I18)</f>
        <v>2245646000</v>
      </c>
      <c r="J19" s="17">
        <f t="shared" ref="J19:R19" si="7">SUM(J14:J18)</f>
        <v>0</v>
      </c>
      <c r="K19" s="17">
        <f t="shared" si="7"/>
        <v>0</v>
      </c>
      <c r="L19" s="17">
        <f t="shared" si="7"/>
        <v>2245646000</v>
      </c>
      <c r="M19" s="17">
        <f t="shared" si="7"/>
        <v>1600000000</v>
      </c>
      <c r="N19" s="17">
        <f t="shared" si="7"/>
        <v>264877000</v>
      </c>
      <c r="O19" s="17">
        <f t="shared" si="7"/>
        <v>380769000</v>
      </c>
      <c r="P19" s="17">
        <f t="shared" si="7"/>
        <v>254859546</v>
      </c>
      <c r="Q19" s="17">
        <f t="shared" si="7"/>
        <v>169237648</v>
      </c>
      <c r="R19" s="17">
        <f t="shared" si="7"/>
        <v>169237648</v>
      </c>
      <c r="S19" s="11">
        <f>P19/(L19-M19)</f>
        <v>0.39473573134504047</v>
      </c>
      <c r="T19" s="11">
        <f t="shared" si="0"/>
        <v>0.26212142257521925</v>
      </c>
      <c r="U19" s="11">
        <f>R19/($L19-M19)</f>
        <v>0.26212142257521925</v>
      </c>
    </row>
    <row r="20" spans="1:21" s="4" customFormat="1" ht="12.75" x14ac:dyDescent="0.2">
      <c r="A20" s="8" t="s">
        <v>19</v>
      </c>
      <c r="B20" s="8" t="s">
        <v>40</v>
      </c>
      <c r="C20" s="8" t="s">
        <v>20</v>
      </c>
      <c r="D20" s="8"/>
      <c r="E20" s="8"/>
      <c r="F20" s="8" t="s">
        <v>21</v>
      </c>
      <c r="G20" s="8" t="s">
        <v>22</v>
      </c>
      <c r="H20" s="9" t="s">
        <v>41</v>
      </c>
      <c r="I20" s="16">
        <v>172816000</v>
      </c>
      <c r="J20" s="16">
        <v>0</v>
      </c>
      <c r="K20" s="16">
        <v>0</v>
      </c>
      <c r="L20" s="16">
        <v>172816000</v>
      </c>
      <c r="M20" s="16">
        <v>0</v>
      </c>
      <c r="N20" s="16">
        <v>148070000</v>
      </c>
      <c r="O20" s="16">
        <v>24746000</v>
      </c>
      <c r="P20" s="16">
        <v>148049000</v>
      </c>
      <c r="Q20" s="16">
        <v>148049000</v>
      </c>
      <c r="R20" s="16">
        <v>148049000</v>
      </c>
      <c r="S20" s="10">
        <f>P20/($L20-M20)</f>
        <v>0.85668572354411632</v>
      </c>
      <c r="T20" s="10">
        <f t="shared" si="0"/>
        <v>0.85668572354411632</v>
      </c>
      <c r="U20" s="10">
        <f>R20/($L20-M20)</f>
        <v>0.85668572354411632</v>
      </c>
    </row>
    <row r="21" spans="1:21" s="4" customFormat="1" ht="12.75" x14ac:dyDescent="0.2">
      <c r="A21" s="8" t="s">
        <v>19</v>
      </c>
      <c r="B21" s="8" t="s">
        <v>40</v>
      </c>
      <c r="C21" s="8" t="s">
        <v>26</v>
      </c>
      <c r="D21" s="8"/>
      <c r="E21" s="8"/>
      <c r="F21" s="8" t="s">
        <v>21</v>
      </c>
      <c r="G21" s="8" t="s">
        <v>22</v>
      </c>
      <c r="H21" s="9" t="s">
        <v>42</v>
      </c>
      <c r="I21" s="16">
        <v>649000</v>
      </c>
      <c r="J21" s="16">
        <v>0</v>
      </c>
      <c r="K21" s="16">
        <v>0</v>
      </c>
      <c r="L21" s="16">
        <v>649000</v>
      </c>
      <c r="M21" s="16">
        <v>0</v>
      </c>
      <c r="N21" s="16">
        <v>603000</v>
      </c>
      <c r="O21" s="16">
        <v>46000</v>
      </c>
      <c r="P21" s="16">
        <v>603000</v>
      </c>
      <c r="Q21" s="16">
        <v>603000</v>
      </c>
      <c r="R21" s="16">
        <v>603000</v>
      </c>
      <c r="S21" s="10">
        <f>P21/($L21-M21)</f>
        <v>0.92912172573189522</v>
      </c>
      <c r="T21" s="10">
        <f t="shared" si="0"/>
        <v>0.92912172573189522</v>
      </c>
      <c r="U21" s="10">
        <f t="shared" ref="U21:U38" si="8">R21/($L21-M21)</f>
        <v>0.92912172573189522</v>
      </c>
    </row>
    <row r="22" spans="1:21" s="4" customFormat="1" ht="12.75" x14ac:dyDescent="0.2">
      <c r="A22" s="8" t="s">
        <v>19</v>
      </c>
      <c r="B22" s="8" t="s">
        <v>40</v>
      </c>
      <c r="C22" s="8" t="s">
        <v>32</v>
      </c>
      <c r="D22" s="8" t="s">
        <v>20</v>
      </c>
      <c r="E22" s="8"/>
      <c r="F22" s="8" t="s">
        <v>43</v>
      </c>
      <c r="G22" s="8" t="s">
        <v>44</v>
      </c>
      <c r="H22" s="9" t="s">
        <v>45</v>
      </c>
      <c r="I22" s="16">
        <v>1087557000</v>
      </c>
      <c r="J22" s="16">
        <v>0</v>
      </c>
      <c r="K22" s="16">
        <v>0</v>
      </c>
      <c r="L22" s="16">
        <v>1087557000</v>
      </c>
      <c r="M22" s="16">
        <v>0</v>
      </c>
      <c r="N22" s="16">
        <v>695752539</v>
      </c>
      <c r="O22" s="16">
        <v>391804461</v>
      </c>
      <c r="P22" s="16">
        <v>695752539</v>
      </c>
      <c r="Q22" s="16">
        <v>695752539</v>
      </c>
      <c r="R22" s="16">
        <v>695752539</v>
      </c>
      <c r="S22" s="10">
        <f>P22/($L22-M22)</f>
        <v>0.63973891851185727</v>
      </c>
      <c r="T22" s="10">
        <f t="shared" si="0"/>
        <v>0.63973891851185727</v>
      </c>
      <c r="U22" s="10">
        <f t="shared" si="8"/>
        <v>0.63973891851185727</v>
      </c>
    </row>
    <row r="23" spans="1:21" s="12" customFormat="1" ht="12.75" x14ac:dyDescent="0.2">
      <c r="A23" s="29" t="s">
        <v>79</v>
      </c>
      <c r="B23" s="22"/>
      <c r="C23" s="22"/>
      <c r="D23" s="22"/>
      <c r="E23" s="22"/>
      <c r="F23" s="22"/>
      <c r="G23" s="22"/>
      <c r="H23" s="23"/>
      <c r="I23" s="17">
        <f>SUM(I20:I22)</f>
        <v>1261022000</v>
      </c>
      <c r="J23" s="17">
        <f t="shared" ref="J23:R23" si="9">SUM(J20:J22)</f>
        <v>0</v>
      </c>
      <c r="K23" s="17">
        <f t="shared" si="9"/>
        <v>0</v>
      </c>
      <c r="L23" s="17">
        <f t="shared" si="9"/>
        <v>1261022000</v>
      </c>
      <c r="M23" s="17">
        <f t="shared" si="9"/>
        <v>0</v>
      </c>
      <c r="N23" s="17">
        <f t="shared" si="9"/>
        <v>844425539</v>
      </c>
      <c r="O23" s="17">
        <f t="shared" si="9"/>
        <v>416596461</v>
      </c>
      <c r="P23" s="17">
        <f t="shared" si="9"/>
        <v>844404539</v>
      </c>
      <c r="Q23" s="17">
        <f t="shared" si="9"/>
        <v>844404539</v>
      </c>
      <c r="R23" s="17">
        <f t="shared" si="9"/>
        <v>844404539</v>
      </c>
      <c r="S23" s="11">
        <f>P23/(L23-M23)</f>
        <v>0.66961919696880789</v>
      </c>
      <c r="T23" s="11">
        <f t="shared" si="0"/>
        <v>0.66961919696880789</v>
      </c>
      <c r="U23" s="11">
        <f t="shared" si="8"/>
        <v>0.66961919696880789</v>
      </c>
    </row>
    <row r="24" spans="1:21" s="12" customFormat="1" ht="12.75" x14ac:dyDescent="0.2">
      <c r="A24" s="30" t="s">
        <v>80</v>
      </c>
      <c r="B24" s="30"/>
      <c r="C24" s="30"/>
      <c r="D24" s="30"/>
      <c r="E24" s="30"/>
      <c r="F24" s="30"/>
      <c r="G24" s="30"/>
      <c r="H24" s="31"/>
      <c r="I24" s="18">
        <f>+I11+I13+I19+I23</f>
        <v>27602653000</v>
      </c>
      <c r="J24" s="18">
        <f t="shared" ref="J24:R24" si="10">+J11+J13+J19+J23</f>
        <v>0</v>
      </c>
      <c r="K24" s="18">
        <f t="shared" si="10"/>
        <v>0</v>
      </c>
      <c r="L24" s="18">
        <f t="shared" si="10"/>
        <v>27602653000</v>
      </c>
      <c r="M24" s="18">
        <f t="shared" si="10"/>
        <v>1600000000</v>
      </c>
      <c r="N24" s="18">
        <f t="shared" si="10"/>
        <v>25114204706.139999</v>
      </c>
      <c r="O24" s="18">
        <f t="shared" si="10"/>
        <v>888448293.86000001</v>
      </c>
      <c r="P24" s="18">
        <f t="shared" si="10"/>
        <v>20834940248.400002</v>
      </c>
      <c r="Q24" s="18">
        <f t="shared" si="10"/>
        <v>18058644897.080002</v>
      </c>
      <c r="R24" s="18">
        <f t="shared" si="10"/>
        <v>18058644897.080002</v>
      </c>
      <c r="S24" s="13">
        <f>P24/(L24-M24)</f>
        <v>0.80126209615611155</v>
      </c>
      <c r="T24" s="13">
        <f t="shared" si="0"/>
        <v>0.69449240033622728</v>
      </c>
      <c r="U24" s="13">
        <f t="shared" si="8"/>
        <v>0.69449240033622728</v>
      </c>
    </row>
    <row r="25" spans="1:21" s="4" customFormat="1" ht="25.5" x14ac:dyDescent="0.2">
      <c r="A25" s="8" t="s">
        <v>46</v>
      </c>
      <c r="B25" s="8" t="s">
        <v>21</v>
      </c>
      <c r="C25" s="8" t="s">
        <v>32</v>
      </c>
      <c r="D25" s="8" t="s">
        <v>20</v>
      </c>
      <c r="E25" s="8"/>
      <c r="F25" s="8" t="s">
        <v>43</v>
      </c>
      <c r="G25" s="8" t="s">
        <v>22</v>
      </c>
      <c r="H25" s="9" t="s">
        <v>47</v>
      </c>
      <c r="I25" s="16">
        <v>15157000</v>
      </c>
      <c r="J25" s="16">
        <v>0</v>
      </c>
      <c r="K25" s="16">
        <v>0</v>
      </c>
      <c r="L25" s="16">
        <v>15157000</v>
      </c>
      <c r="M25" s="16">
        <v>0</v>
      </c>
      <c r="N25" s="16">
        <v>0</v>
      </c>
      <c r="O25" s="16">
        <v>15157000</v>
      </c>
      <c r="P25" s="16">
        <v>0</v>
      </c>
      <c r="Q25" s="16">
        <v>0</v>
      </c>
      <c r="R25" s="16">
        <v>0</v>
      </c>
      <c r="S25" s="10">
        <f>P25/($L25-M25)</f>
        <v>0</v>
      </c>
      <c r="T25" s="10">
        <f t="shared" si="0"/>
        <v>0</v>
      </c>
      <c r="U25" s="10">
        <f t="shared" si="8"/>
        <v>0</v>
      </c>
    </row>
    <row r="26" spans="1:21" s="12" customFormat="1" ht="12.75" x14ac:dyDescent="0.2">
      <c r="A26" s="30" t="s">
        <v>81</v>
      </c>
      <c r="B26" s="30"/>
      <c r="C26" s="30"/>
      <c r="D26" s="30"/>
      <c r="E26" s="30"/>
      <c r="F26" s="30"/>
      <c r="G26" s="30"/>
      <c r="H26" s="31"/>
      <c r="I26" s="18">
        <f>+I25</f>
        <v>15157000</v>
      </c>
      <c r="J26" s="18">
        <f t="shared" ref="J26:R26" si="11">+J25</f>
        <v>0</v>
      </c>
      <c r="K26" s="18">
        <f t="shared" si="11"/>
        <v>0</v>
      </c>
      <c r="L26" s="18">
        <f t="shared" si="11"/>
        <v>15157000</v>
      </c>
      <c r="M26" s="18">
        <f t="shared" si="11"/>
        <v>0</v>
      </c>
      <c r="N26" s="18">
        <f t="shared" si="11"/>
        <v>0</v>
      </c>
      <c r="O26" s="18">
        <f t="shared" si="11"/>
        <v>15157000</v>
      </c>
      <c r="P26" s="18">
        <f t="shared" si="11"/>
        <v>0</v>
      </c>
      <c r="Q26" s="18">
        <f t="shared" si="11"/>
        <v>0</v>
      </c>
      <c r="R26" s="18">
        <f t="shared" si="11"/>
        <v>0</v>
      </c>
      <c r="S26" s="13">
        <f>P26/(L26-M26)</f>
        <v>0</v>
      </c>
      <c r="T26" s="13">
        <f t="shared" si="0"/>
        <v>0</v>
      </c>
      <c r="U26" s="13">
        <f t="shared" si="8"/>
        <v>0</v>
      </c>
    </row>
    <row r="27" spans="1:21" s="4" customFormat="1" ht="63.75" x14ac:dyDescent="0.2">
      <c r="A27" s="8" t="s">
        <v>48</v>
      </c>
      <c r="B27" s="8" t="s">
        <v>49</v>
      </c>
      <c r="C27" s="8" t="s">
        <v>50</v>
      </c>
      <c r="D27" s="8" t="s">
        <v>51</v>
      </c>
      <c r="E27" s="8"/>
      <c r="F27" s="8" t="s">
        <v>52</v>
      </c>
      <c r="G27" s="8" t="s">
        <v>22</v>
      </c>
      <c r="H27" s="9" t="s">
        <v>53</v>
      </c>
      <c r="I27" s="16">
        <v>10000000000</v>
      </c>
      <c r="J27" s="16">
        <v>0</v>
      </c>
      <c r="K27" s="16">
        <v>0</v>
      </c>
      <c r="L27" s="16">
        <v>10000000000</v>
      </c>
      <c r="M27" s="16">
        <v>0</v>
      </c>
      <c r="N27" s="16">
        <v>9880737343.1200008</v>
      </c>
      <c r="O27" s="16">
        <v>119262656.88</v>
      </c>
      <c r="P27" s="16">
        <v>8953843048.1200008</v>
      </c>
      <c r="Q27" s="16">
        <v>5228913934.9200001</v>
      </c>
      <c r="R27" s="16">
        <v>5228913934.9200001</v>
      </c>
      <c r="S27" s="10">
        <f t="shared" ref="S27:S37" si="12">P27/($L27-M27)</f>
        <v>0.89538430481200004</v>
      </c>
      <c r="T27" s="10">
        <f t="shared" si="0"/>
        <v>0.52289139349199998</v>
      </c>
      <c r="U27" s="10">
        <f t="shared" si="8"/>
        <v>0.52289139349199998</v>
      </c>
    </row>
    <row r="28" spans="1:21" s="4" customFormat="1" ht="25.5" x14ac:dyDescent="0.2">
      <c r="A28" s="8" t="s">
        <v>48</v>
      </c>
      <c r="B28" s="8" t="s">
        <v>49</v>
      </c>
      <c r="C28" s="8" t="s">
        <v>50</v>
      </c>
      <c r="D28" s="8" t="s">
        <v>54</v>
      </c>
      <c r="E28" s="8"/>
      <c r="F28" s="8" t="s">
        <v>52</v>
      </c>
      <c r="G28" s="8" t="s">
        <v>22</v>
      </c>
      <c r="H28" s="9" t="s">
        <v>55</v>
      </c>
      <c r="I28" s="16">
        <v>19000000000</v>
      </c>
      <c r="J28" s="16">
        <v>0</v>
      </c>
      <c r="K28" s="16">
        <v>0</v>
      </c>
      <c r="L28" s="16">
        <v>19000000000</v>
      </c>
      <c r="M28" s="16">
        <v>0</v>
      </c>
      <c r="N28" s="16">
        <v>18518411741</v>
      </c>
      <c r="O28" s="16">
        <v>481588259</v>
      </c>
      <c r="P28" s="16">
        <v>17571187060</v>
      </c>
      <c r="Q28" s="16">
        <v>11338057176.23</v>
      </c>
      <c r="R28" s="16">
        <v>11334021802.23</v>
      </c>
      <c r="S28" s="10">
        <f t="shared" si="12"/>
        <v>0.92479931894736844</v>
      </c>
      <c r="T28" s="10">
        <f t="shared" si="0"/>
        <v>0.59673985138052632</v>
      </c>
      <c r="U28" s="10">
        <f t="shared" si="8"/>
        <v>0.59652746327526318</v>
      </c>
    </row>
    <row r="29" spans="1:21" s="4" customFormat="1" ht="38.25" x14ac:dyDescent="0.2">
      <c r="A29" s="8" t="s">
        <v>48</v>
      </c>
      <c r="B29" s="8" t="s">
        <v>49</v>
      </c>
      <c r="C29" s="8" t="s">
        <v>50</v>
      </c>
      <c r="D29" s="8" t="s">
        <v>56</v>
      </c>
      <c r="E29" s="8" t="s">
        <v>0</v>
      </c>
      <c r="F29" s="8" t="s">
        <v>52</v>
      </c>
      <c r="G29" s="8" t="s">
        <v>22</v>
      </c>
      <c r="H29" s="9" t="s">
        <v>57</v>
      </c>
      <c r="I29" s="16">
        <v>2000000000</v>
      </c>
      <c r="J29" s="16">
        <v>0</v>
      </c>
      <c r="K29" s="16">
        <v>0</v>
      </c>
      <c r="L29" s="16">
        <v>2000000000</v>
      </c>
      <c r="M29" s="16">
        <v>0</v>
      </c>
      <c r="N29" s="16">
        <v>2000000000</v>
      </c>
      <c r="O29" s="16">
        <v>0</v>
      </c>
      <c r="P29" s="16">
        <v>2000000000</v>
      </c>
      <c r="Q29" s="16">
        <v>840000000</v>
      </c>
      <c r="R29" s="16">
        <v>840000000</v>
      </c>
      <c r="S29" s="10">
        <f t="shared" si="12"/>
        <v>1</v>
      </c>
      <c r="T29" s="10">
        <f t="shared" si="0"/>
        <v>0.42</v>
      </c>
      <c r="U29" s="10">
        <f t="shared" si="8"/>
        <v>0.42</v>
      </c>
    </row>
    <row r="30" spans="1:21" s="4" customFormat="1" ht="63.75" x14ac:dyDescent="0.2">
      <c r="A30" s="8" t="s">
        <v>48</v>
      </c>
      <c r="B30" s="8" t="s">
        <v>49</v>
      </c>
      <c r="C30" s="8" t="s">
        <v>50</v>
      </c>
      <c r="D30" s="8" t="s">
        <v>58</v>
      </c>
      <c r="E30" s="8"/>
      <c r="F30" s="8" t="s">
        <v>52</v>
      </c>
      <c r="G30" s="8" t="s">
        <v>22</v>
      </c>
      <c r="H30" s="9" t="s">
        <v>59</v>
      </c>
      <c r="I30" s="16">
        <v>3000000000</v>
      </c>
      <c r="J30" s="16">
        <v>0</v>
      </c>
      <c r="K30" s="16">
        <v>0</v>
      </c>
      <c r="L30" s="16">
        <v>3000000000</v>
      </c>
      <c r="M30" s="16">
        <v>0</v>
      </c>
      <c r="N30" s="16">
        <v>3000000000</v>
      </c>
      <c r="O30" s="16">
        <v>0</v>
      </c>
      <c r="P30" s="16">
        <v>3000000000</v>
      </c>
      <c r="Q30" s="16">
        <v>500000000</v>
      </c>
      <c r="R30" s="16">
        <v>500000000</v>
      </c>
      <c r="S30" s="10">
        <f t="shared" si="12"/>
        <v>1</v>
      </c>
      <c r="T30" s="10">
        <f t="shared" si="0"/>
        <v>0.16666666666666666</v>
      </c>
      <c r="U30" s="10">
        <f t="shared" si="8"/>
        <v>0.16666666666666666</v>
      </c>
    </row>
    <row r="31" spans="1:21" s="4" customFormat="1" ht="38.25" x14ac:dyDescent="0.2">
      <c r="A31" s="8" t="s">
        <v>48</v>
      </c>
      <c r="B31" s="8" t="s">
        <v>60</v>
      </c>
      <c r="C31" s="8" t="s">
        <v>50</v>
      </c>
      <c r="D31" s="8" t="s">
        <v>51</v>
      </c>
      <c r="E31" s="8"/>
      <c r="F31" s="8" t="s">
        <v>61</v>
      </c>
      <c r="G31" s="8" t="s">
        <v>44</v>
      </c>
      <c r="H31" s="9" t="s">
        <v>62</v>
      </c>
      <c r="I31" s="16">
        <v>63000000000</v>
      </c>
      <c r="J31" s="16">
        <v>0</v>
      </c>
      <c r="K31" s="16">
        <v>0</v>
      </c>
      <c r="L31" s="16">
        <v>63000000000</v>
      </c>
      <c r="M31" s="16">
        <v>0</v>
      </c>
      <c r="N31" s="16">
        <v>63000000000</v>
      </c>
      <c r="O31" s="16">
        <v>0</v>
      </c>
      <c r="P31" s="16">
        <v>22652291431</v>
      </c>
      <c r="Q31" s="16">
        <v>15536372238</v>
      </c>
      <c r="R31" s="16">
        <v>15536372238</v>
      </c>
      <c r="S31" s="10">
        <f t="shared" si="12"/>
        <v>0.35956018144444446</v>
      </c>
      <c r="T31" s="10">
        <f t="shared" si="0"/>
        <v>0.24660908314285715</v>
      </c>
      <c r="U31" s="10">
        <f t="shared" si="8"/>
        <v>0.24660908314285715</v>
      </c>
    </row>
    <row r="32" spans="1:21" s="4" customFormat="1" ht="38.25" x14ac:dyDescent="0.2">
      <c r="A32" s="8" t="s">
        <v>48</v>
      </c>
      <c r="B32" s="8" t="s">
        <v>60</v>
      </c>
      <c r="C32" s="8" t="s">
        <v>50</v>
      </c>
      <c r="D32" s="8" t="s">
        <v>54</v>
      </c>
      <c r="E32" s="8"/>
      <c r="F32" s="8" t="s">
        <v>52</v>
      </c>
      <c r="G32" s="8" t="s">
        <v>22</v>
      </c>
      <c r="H32" s="9" t="s">
        <v>63</v>
      </c>
      <c r="I32" s="16">
        <v>128000000000</v>
      </c>
      <c r="J32" s="16">
        <v>0</v>
      </c>
      <c r="K32" s="16">
        <v>0</v>
      </c>
      <c r="L32" s="16">
        <v>128000000000</v>
      </c>
      <c r="M32" s="16">
        <v>0</v>
      </c>
      <c r="N32" s="16">
        <v>128000000000</v>
      </c>
      <c r="O32" s="16">
        <v>0</v>
      </c>
      <c r="P32" s="16">
        <v>128000000000</v>
      </c>
      <c r="Q32" s="16">
        <v>105203750762</v>
      </c>
      <c r="R32" s="16">
        <v>105203750762</v>
      </c>
      <c r="S32" s="10">
        <f t="shared" si="12"/>
        <v>1</v>
      </c>
      <c r="T32" s="10">
        <f t="shared" si="0"/>
        <v>0.82190430282812499</v>
      </c>
      <c r="U32" s="10">
        <f t="shared" si="8"/>
        <v>0.82190430282812499</v>
      </c>
    </row>
    <row r="33" spans="1:21" s="4" customFormat="1" ht="38.25" x14ac:dyDescent="0.2">
      <c r="A33" s="8" t="s">
        <v>48</v>
      </c>
      <c r="B33" s="8" t="s">
        <v>60</v>
      </c>
      <c r="C33" s="8" t="s">
        <v>50</v>
      </c>
      <c r="D33" s="8" t="s">
        <v>56</v>
      </c>
      <c r="E33" s="8"/>
      <c r="F33" s="8" t="s">
        <v>52</v>
      </c>
      <c r="G33" s="8" t="s">
        <v>22</v>
      </c>
      <c r="H33" s="9" t="s">
        <v>64</v>
      </c>
      <c r="I33" s="16">
        <v>20901433272</v>
      </c>
      <c r="J33" s="16">
        <v>0</v>
      </c>
      <c r="K33" s="16">
        <v>0</v>
      </c>
      <c r="L33" s="16">
        <v>20901433272</v>
      </c>
      <c r="M33" s="16">
        <v>0</v>
      </c>
      <c r="N33" s="16">
        <v>20901433272</v>
      </c>
      <c r="O33" s="16">
        <v>0</v>
      </c>
      <c r="P33" s="16">
        <v>20901433272</v>
      </c>
      <c r="Q33" s="16">
        <v>3500000000</v>
      </c>
      <c r="R33" s="16">
        <v>3500000000</v>
      </c>
      <c r="S33" s="10">
        <f t="shared" si="12"/>
        <v>1</v>
      </c>
      <c r="T33" s="10">
        <f t="shared" si="0"/>
        <v>0.16745263133168353</v>
      </c>
      <c r="U33" s="10">
        <f t="shared" si="8"/>
        <v>0.16745263133168353</v>
      </c>
    </row>
    <row r="34" spans="1:21" s="4" customFormat="1" ht="51" x14ac:dyDescent="0.2">
      <c r="A34" s="8" t="s">
        <v>48</v>
      </c>
      <c r="B34" s="8" t="s">
        <v>65</v>
      </c>
      <c r="C34" s="8" t="s">
        <v>50</v>
      </c>
      <c r="D34" s="8" t="s">
        <v>51</v>
      </c>
      <c r="E34" s="8"/>
      <c r="F34" s="8" t="s">
        <v>52</v>
      </c>
      <c r="G34" s="8" t="s">
        <v>22</v>
      </c>
      <c r="H34" s="9" t="s">
        <v>66</v>
      </c>
      <c r="I34" s="16">
        <v>17500000000</v>
      </c>
      <c r="J34" s="16">
        <v>0</v>
      </c>
      <c r="K34" s="16">
        <v>0</v>
      </c>
      <c r="L34" s="16">
        <v>17500000000</v>
      </c>
      <c r="M34" s="16">
        <v>0</v>
      </c>
      <c r="N34" s="16">
        <v>17500000000</v>
      </c>
      <c r="O34" s="16">
        <v>0</v>
      </c>
      <c r="P34" s="16">
        <v>17500000000</v>
      </c>
      <c r="Q34" s="16">
        <v>8667122715</v>
      </c>
      <c r="R34" s="16">
        <v>8667122715</v>
      </c>
      <c r="S34" s="10">
        <f t="shared" si="12"/>
        <v>1</v>
      </c>
      <c r="T34" s="10">
        <f t="shared" si="0"/>
        <v>0.49526415514285715</v>
      </c>
      <c r="U34" s="10">
        <f t="shared" si="8"/>
        <v>0.49526415514285715</v>
      </c>
    </row>
    <row r="35" spans="1:21" s="4" customFormat="1" ht="51" x14ac:dyDescent="0.2">
      <c r="A35" s="8" t="s">
        <v>48</v>
      </c>
      <c r="B35" s="8" t="s">
        <v>65</v>
      </c>
      <c r="C35" s="8" t="s">
        <v>50</v>
      </c>
      <c r="D35" s="8" t="s">
        <v>54</v>
      </c>
      <c r="E35" s="8" t="s">
        <v>0</v>
      </c>
      <c r="F35" s="8" t="s">
        <v>52</v>
      </c>
      <c r="G35" s="8" t="s">
        <v>22</v>
      </c>
      <c r="H35" s="9" t="s">
        <v>67</v>
      </c>
      <c r="I35" s="16">
        <v>23500000000</v>
      </c>
      <c r="J35" s="16">
        <v>0</v>
      </c>
      <c r="K35" s="16">
        <v>0</v>
      </c>
      <c r="L35" s="16">
        <v>23500000000</v>
      </c>
      <c r="M35" s="16">
        <v>0</v>
      </c>
      <c r="N35" s="16">
        <v>23500000000</v>
      </c>
      <c r="O35" s="16">
        <v>0</v>
      </c>
      <c r="P35" s="16">
        <v>23500000000</v>
      </c>
      <c r="Q35" s="16">
        <v>9483148587.0699997</v>
      </c>
      <c r="R35" s="16">
        <v>9483148587.0699997</v>
      </c>
      <c r="S35" s="10">
        <f t="shared" si="12"/>
        <v>1</v>
      </c>
      <c r="T35" s="10">
        <f t="shared" si="0"/>
        <v>0.40353823774765957</v>
      </c>
      <c r="U35" s="10">
        <f t="shared" si="8"/>
        <v>0.40353823774765957</v>
      </c>
    </row>
    <row r="36" spans="1:21" s="4" customFormat="1" ht="38.25" x14ac:dyDescent="0.2">
      <c r="A36" s="8" t="s">
        <v>48</v>
      </c>
      <c r="B36" s="8" t="s">
        <v>68</v>
      </c>
      <c r="C36" s="8" t="s">
        <v>50</v>
      </c>
      <c r="D36" s="8" t="s">
        <v>54</v>
      </c>
      <c r="E36" s="8"/>
      <c r="F36" s="8" t="s">
        <v>52</v>
      </c>
      <c r="G36" s="8" t="s">
        <v>22</v>
      </c>
      <c r="H36" s="9" t="s">
        <v>69</v>
      </c>
      <c r="I36" s="16">
        <v>6000000000</v>
      </c>
      <c r="J36" s="16">
        <v>0</v>
      </c>
      <c r="K36" s="16">
        <v>0</v>
      </c>
      <c r="L36" s="16">
        <v>6000000000</v>
      </c>
      <c r="M36" s="16">
        <v>0</v>
      </c>
      <c r="N36" s="16">
        <v>6000000000</v>
      </c>
      <c r="O36" s="16">
        <v>0</v>
      </c>
      <c r="P36" s="16">
        <v>6000000000</v>
      </c>
      <c r="Q36" s="16">
        <v>3200000000</v>
      </c>
      <c r="R36" s="16">
        <v>3200000000</v>
      </c>
      <c r="S36" s="10">
        <f t="shared" si="12"/>
        <v>1</v>
      </c>
      <c r="T36" s="10">
        <f t="shared" si="0"/>
        <v>0.53333333333333333</v>
      </c>
      <c r="U36" s="10">
        <f t="shared" si="8"/>
        <v>0.53333333333333333</v>
      </c>
    </row>
    <row r="37" spans="1:21" s="4" customFormat="1" ht="51" x14ac:dyDescent="0.2">
      <c r="A37" s="8" t="s">
        <v>48</v>
      </c>
      <c r="B37" s="8" t="s">
        <v>68</v>
      </c>
      <c r="C37" s="8" t="s">
        <v>50</v>
      </c>
      <c r="D37" s="8" t="s">
        <v>70</v>
      </c>
      <c r="E37" s="8"/>
      <c r="F37" s="8" t="s">
        <v>52</v>
      </c>
      <c r="G37" s="8" t="s">
        <v>22</v>
      </c>
      <c r="H37" s="9" t="s">
        <v>71</v>
      </c>
      <c r="I37" s="16">
        <v>10000000000</v>
      </c>
      <c r="J37" s="16">
        <v>0</v>
      </c>
      <c r="K37" s="16">
        <v>0</v>
      </c>
      <c r="L37" s="16">
        <v>10000000000</v>
      </c>
      <c r="M37" s="16">
        <v>0</v>
      </c>
      <c r="N37" s="16">
        <v>10000000000</v>
      </c>
      <c r="O37" s="16">
        <v>0</v>
      </c>
      <c r="P37" s="16">
        <v>10000000000</v>
      </c>
      <c r="Q37" s="16">
        <v>0</v>
      </c>
      <c r="R37" s="16">
        <v>0</v>
      </c>
      <c r="S37" s="10">
        <f t="shared" si="12"/>
        <v>1</v>
      </c>
      <c r="T37" s="10">
        <f t="shared" si="0"/>
        <v>0</v>
      </c>
      <c r="U37" s="10">
        <f t="shared" si="8"/>
        <v>0</v>
      </c>
    </row>
    <row r="38" spans="1:21" s="12" customFormat="1" ht="12.75" x14ac:dyDescent="0.2">
      <c r="A38" s="30" t="s">
        <v>82</v>
      </c>
      <c r="B38" s="30"/>
      <c r="C38" s="30"/>
      <c r="D38" s="30"/>
      <c r="E38" s="30"/>
      <c r="F38" s="30"/>
      <c r="G38" s="30"/>
      <c r="H38" s="31"/>
      <c r="I38" s="18">
        <f>SUM(I27:I37)</f>
        <v>302901433272</v>
      </c>
      <c r="J38" s="18">
        <f t="shared" ref="J38:R38" si="13">SUM(J27:J37)</f>
        <v>0</v>
      </c>
      <c r="K38" s="18">
        <f t="shared" si="13"/>
        <v>0</v>
      </c>
      <c r="L38" s="18">
        <f t="shared" si="13"/>
        <v>302901433272</v>
      </c>
      <c r="M38" s="18">
        <f t="shared" si="13"/>
        <v>0</v>
      </c>
      <c r="N38" s="18">
        <f t="shared" si="13"/>
        <v>302300582356.12</v>
      </c>
      <c r="O38" s="18">
        <f t="shared" si="13"/>
        <v>600850915.88</v>
      </c>
      <c r="P38" s="18">
        <f t="shared" si="13"/>
        <v>260078754811.12</v>
      </c>
      <c r="Q38" s="18">
        <f t="shared" si="13"/>
        <v>163497365413.22</v>
      </c>
      <c r="R38" s="18">
        <f t="shared" si="13"/>
        <v>163493330039.22</v>
      </c>
      <c r="S38" s="13">
        <f>P38/(L38-M38)</f>
        <v>0.85862503852061334</v>
      </c>
      <c r="T38" s="13">
        <f t="shared" si="0"/>
        <v>0.539770854324094</v>
      </c>
      <c r="U38" s="13">
        <f t="shared" si="8"/>
        <v>0.53975753192427434</v>
      </c>
    </row>
    <row r="39" spans="1:21" s="12" customFormat="1" ht="12.75" x14ac:dyDescent="0.2">
      <c r="A39" s="26" t="s">
        <v>83</v>
      </c>
      <c r="B39" s="27"/>
      <c r="C39" s="27"/>
      <c r="D39" s="27"/>
      <c r="E39" s="27"/>
      <c r="F39" s="27"/>
      <c r="G39" s="27"/>
      <c r="H39" s="28"/>
      <c r="I39" s="19">
        <f>+I24+I26+I38</f>
        <v>330519243272</v>
      </c>
      <c r="J39" s="19">
        <f t="shared" ref="J39:R39" si="14">+J24+J26+J38</f>
        <v>0</v>
      </c>
      <c r="K39" s="19">
        <f t="shared" si="14"/>
        <v>0</v>
      </c>
      <c r="L39" s="19">
        <f t="shared" si="14"/>
        <v>330519243272</v>
      </c>
      <c r="M39" s="19">
        <f t="shared" si="14"/>
        <v>1600000000</v>
      </c>
      <c r="N39" s="19">
        <f t="shared" si="14"/>
        <v>327414787062.26001</v>
      </c>
      <c r="O39" s="19">
        <f t="shared" si="14"/>
        <v>1504456209.74</v>
      </c>
      <c r="P39" s="19">
        <f t="shared" si="14"/>
        <v>280913695059.52002</v>
      </c>
      <c r="Q39" s="19">
        <f t="shared" si="14"/>
        <v>181556010310.29999</v>
      </c>
      <c r="R39" s="19">
        <f t="shared" si="14"/>
        <v>181551974936.29999</v>
      </c>
      <c r="S39" s="3">
        <f>P39/($L$39-$M$39)</f>
        <v>0.85405065469890507</v>
      </c>
      <c r="T39" s="3">
        <f>Q39/($L$39-$M$39)</f>
        <v>0.55197746566673855</v>
      </c>
      <c r="U39" s="3">
        <f>R39/($L$39-$M$39)</f>
        <v>0.55196519708080882</v>
      </c>
    </row>
    <row r="40" spans="1:21" s="2" customFormat="1" ht="0" hidden="1" customHeight="1" x14ac:dyDescent="0.3"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21" s="2" customFormat="1" ht="33.950000000000003" customHeight="1" x14ac:dyDescent="0.3">
      <c r="I41" s="20"/>
      <c r="J41" s="20"/>
      <c r="K41" s="20"/>
      <c r="L41" s="20"/>
      <c r="M41" s="20"/>
      <c r="N41" s="20"/>
      <c r="O41" s="20"/>
      <c r="P41" s="20"/>
      <c r="Q41" s="20"/>
      <c r="R41" s="20"/>
    </row>
  </sheetData>
  <mergeCells count="13">
    <mergeCell ref="A39:H39"/>
    <mergeCell ref="A13:H13"/>
    <mergeCell ref="A19:H19"/>
    <mergeCell ref="A23:H23"/>
    <mergeCell ref="A24:H24"/>
    <mergeCell ref="A26:H26"/>
    <mergeCell ref="A38:H38"/>
    <mergeCell ref="A11:H11"/>
    <mergeCell ref="A1:U1"/>
    <mergeCell ref="A2:U2"/>
    <mergeCell ref="A3:U3"/>
    <mergeCell ref="A4:U4"/>
    <mergeCell ref="A5:U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Luisa Fernanda Ortiz</cp:lastModifiedBy>
  <dcterms:created xsi:type="dcterms:W3CDTF">2022-08-10T18:40:50Z</dcterms:created>
  <dcterms:modified xsi:type="dcterms:W3CDTF">2022-11-22T16:19:59Z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