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126"/>
  <workbookPr defaultThemeVersion="124226"/>
  <mc:AlternateContent xmlns:mc="http://schemas.openxmlformats.org/markup-compatibility/2006">
    <mc:Choice Requires="x15">
      <x15ac:absPath xmlns:x15ac="http://schemas.microsoft.com/office/spreadsheetml/2010/11/ac" url="G:\Unidades compartidas\Gestión Financiera_17 Presupuesto\2024\EJECUCIONES PÁG WEB\12. Diciembre 2023\"/>
    </mc:Choice>
  </mc:AlternateContent>
  <xr:revisionPtr revIDLastSave="0" documentId="8_{FF533DB9-46DA-4C80-ACA6-C38D1470B44C}" xr6:coauthVersionLast="47" xr6:coauthVersionMax="47" xr10:uidLastSave="{00000000-0000-0000-0000-000000000000}"/>
  <bookViews>
    <workbookView xWindow="20370" yWindow="-120" windowWidth="29040" windowHeight="15840" xr2:uid="{00000000-000D-0000-FFFF-FFFF00000000}"/>
  </bookViews>
  <sheets>
    <sheet name="DICIEMBRE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4" i="1" l="1"/>
  <c r="K24" i="1"/>
  <c r="L24" i="1"/>
  <c r="M24" i="1"/>
  <c r="N24" i="1"/>
  <c r="O24" i="1"/>
  <c r="P24" i="1"/>
  <c r="S24" i="1" s="1"/>
  <c r="Q24" i="1"/>
  <c r="R24" i="1"/>
  <c r="I24" i="1"/>
  <c r="J19" i="1"/>
  <c r="K19" i="1"/>
  <c r="L19" i="1"/>
  <c r="M19" i="1"/>
  <c r="N19" i="1"/>
  <c r="O19" i="1"/>
  <c r="P19" i="1"/>
  <c r="Q19" i="1"/>
  <c r="R19" i="1"/>
  <c r="I19" i="1"/>
  <c r="S23" i="1"/>
  <c r="T23" i="1"/>
  <c r="U23" i="1"/>
  <c r="J12" i="1"/>
  <c r="K12" i="1"/>
  <c r="L12" i="1"/>
  <c r="M12" i="1"/>
  <c r="S12" i="1" s="1"/>
  <c r="N12" i="1"/>
  <c r="O12" i="1"/>
  <c r="P12" i="1"/>
  <c r="Q12" i="1"/>
  <c r="R12" i="1"/>
  <c r="U12" i="1" s="1"/>
  <c r="I12" i="1"/>
  <c r="S11" i="1"/>
  <c r="T11" i="1"/>
  <c r="U11" i="1"/>
  <c r="S8" i="1"/>
  <c r="I43" i="1"/>
  <c r="J43" i="1"/>
  <c r="K43" i="1"/>
  <c r="L43" i="1"/>
  <c r="M43" i="1"/>
  <c r="N43" i="1"/>
  <c r="O43" i="1"/>
  <c r="P43" i="1"/>
  <c r="Q43" i="1"/>
  <c r="R43" i="1"/>
  <c r="S38" i="1"/>
  <c r="T38" i="1"/>
  <c r="U38" i="1"/>
  <c r="S39" i="1"/>
  <c r="T39" i="1"/>
  <c r="U39" i="1"/>
  <c r="S40" i="1"/>
  <c r="T40" i="1"/>
  <c r="U40" i="1"/>
  <c r="S41" i="1"/>
  <c r="T41" i="1"/>
  <c r="U41" i="1"/>
  <c r="S42" i="1"/>
  <c r="T42" i="1"/>
  <c r="U42" i="1"/>
  <c r="S37" i="1"/>
  <c r="T37" i="1"/>
  <c r="U37" i="1"/>
  <c r="U17" i="1"/>
  <c r="T17" i="1"/>
  <c r="S17" i="1"/>
  <c r="U16" i="1"/>
  <c r="T16" i="1"/>
  <c r="S16" i="1"/>
  <c r="R14" i="1" l="1"/>
  <c r="Q14" i="1"/>
  <c r="P14" i="1"/>
  <c r="O14" i="1"/>
  <c r="N14" i="1"/>
  <c r="M14" i="1"/>
  <c r="L14" i="1"/>
  <c r="K14" i="1"/>
  <c r="J14" i="1"/>
  <c r="U36" i="1"/>
  <c r="T36" i="1"/>
  <c r="S36" i="1"/>
  <c r="U35" i="1"/>
  <c r="T35" i="1"/>
  <c r="S35" i="1"/>
  <c r="U34" i="1"/>
  <c r="T34" i="1"/>
  <c r="S34" i="1"/>
  <c r="U33" i="1"/>
  <c r="T33" i="1"/>
  <c r="S33" i="1"/>
  <c r="U32" i="1"/>
  <c r="T32" i="1"/>
  <c r="S32" i="1"/>
  <c r="U31" i="1"/>
  <c r="T31" i="1"/>
  <c r="S31" i="1"/>
  <c r="U30" i="1"/>
  <c r="T30" i="1"/>
  <c r="S30" i="1"/>
  <c r="U29" i="1"/>
  <c r="T29" i="1"/>
  <c r="S29" i="1"/>
  <c r="U28" i="1"/>
  <c r="T28" i="1"/>
  <c r="S28" i="1"/>
  <c r="U26" i="1"/>
  <c r="T26" i="1"/>
  <c r="S26" i="1"/>
  <c r="U21" i="1"/>
  <c r="T21" i="1"/>
  <c r="S21" i="1"/>
  <c r="U20" i="1"/>
  <c r="T20" i="1"/>
  <c r="S20" i="1"/>
  <c r="U15" i="1"/>
  <c r="T15" i="1"/>
  <c r="S15" i="1"/>
  <c r="U13" i="1"/>
  <c r="T13" i="1"/>
  <c r="S13" i="1"/>
  <c r="U10" i="1"/>
  <c r="T10" i="1"/>
  <c r="S10" i="1"/>
  <c r="U9" i="1"/>
  <c r="T9" i="1"/>
  <c r="S9" i="1"/>
  <c r="U8" i="1"/>
  <c r="T8" i="1"/>
  <c r="O25" i="1" l="1"/>
  <c r="R25" i="1"/>
  <c r="J25" i="1"/>
  <c r="Q25" i="1"/>
  <c r="L25" i="1"/>
  <c r="K25" i="1"/>
  <c r="P25" i="1"/>
  <c r="M25" i="1"/>
  <c r="N25" i="1"/>
  <c r="I14" i="1"/>
  <c r="R27" i="1"/>
  <c r="Q27" i="1"/>
  <c r="P27" i="1"/>
  <c r="O27" i="1"/>
  <c r="N27" i="1"/>
  <c r="M27" i="1"/>
  <c r="L27" i="1"/>
  <c r="K27" i="1"/>
  <c r="J27" i="1"/>
  <c r="I27" i="1"/>
  <c r="U24" i="1"/>
  <c r="S27" i="1" l="1"/>
  <c r="T27" i="1"/>
  <c r="U27" i="1"/>
  <c r="U14" i="1"/>
  <c r="T14" i="1"/>
  <c r="S14" i="1"/>
  <c r="S43" i="1"/>
  <c r="T43" i="1"/>
  <c r="U43" i="1"/>
  <c r="J44" i="1"/>
  <c r="R44" i="1"/>
  <c r="T24" i="1"/>
  <c r="M44" i="1"/>
  <c r="T19" i="1"/>
  <c r="S19" i="1"/>
  <c r="U19" i="1"/>
  <c r="O44" i="1"/>
  <c r="P44" i="1"/>
  <c r="N44" i="1"/>
  <c r="Q44" i="1"/>
  <c r="K44" i="1"/>
  <c r="T12" i="1"/>
  <c r="I25" i="1"/>
  <c r="I44" i="1" s="1"/>
  <c r="U25" i="1" l="1"/>
  <c r="L44" i="1"/>
  <c r="U44" i="1" s="1"/>
  <c r="T25" i="1"/>
  <c r="S25" i="1"/>
  <c r="T44" i="1" l="1"/>
  <c r="S44" i="1"/>
</calcChain>
</file>

<file path=xl/sharedStrings.xml><?xml version="1.0" encoding="utf-8"?>
<sst xmlns="http://schemas.openxmlformats.org/spreadsheetml/2006/main" count="252" uniqueCount="86">
  <si>
    <t/>
  </si>
  <si>
    <t>TIPO</t>
  </si>
  <si>
    <t>CTA</t>
  </si>
  <si>
    <t>SUB
CTA</t>
  </si>
  <si>
    <t>OBJ</t>
  </si>
  <si>
    <t>ORD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</si>
  <si>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</si>
  <si>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</si>
  <si>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</si>
  <si>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</si>
  <si>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</si>
  <si>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</si>
  <si>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</si>
  <si>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</si>
  <si>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</si>
  <si>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</si>
  <si>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</si>
  <si>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</si>
  <si>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PAGOS</t>
  </si>
  <si>
    <t>A</t>
  </si>
  <si>
    <t>01</t>
  </si>
  <si>
    <t>10</t>
  </si>
  <si>
    <t>CSF</t>
  </si>
  <si>
    <t>SALARIO</t>
  </si>
  <si>
    <t>02</t>
  </si>
  <si>
    <t>CONTRIBUCIONES INHERENTES A LA NÓMINA</t>
  </si>
  <si>
    <t>03</t>
  </si>
  <si>
    <t>REMUNERACIONES NO CONSTITUTIVAS DE FACTOR SALARIAL</t>
  </si>
  <si>
    <t>ADQUISICIÓN DE BIENES  Y SERVICIOS</t>
  </si>
  <si>
    <t>04</t>
  </si>
  <si>
    <t>012</t>
  </si>
  <si>
    <t>INCAPACIDADES Y LICENCIAS DE MATERNIDAD Y PATERNIDAD (NO DE PENSIONES)</t>
  </si>
  <si>
    <t>06</t>
  </si>
  <si>
    <t>008</t>
  </si>
  <si>
    <t>CENTRO INTERNACIONAL DE FÍSICA (DECRETO 267 DE 1984)</t>
  </si>
  <si>
    <t>009</t>
  </si>
  <si>
    <t>CENTRO INTERNACIONAL DE INVESTIGACIONES MÉDICAS - CIDEIM (DECRETO 578 DE 1990)</t>
  </si>
  <si>
    <t>08</t>
  </si>
  <si>
    <t>IMPUESTOS</t>
  </si>
  <si>
    <t>TASAS Y DERECHOS ADMINISTRATIVOS</t>
  </si>
  <si>
    <t>11</t>
  </si>
  <si>
    <t>SSF</t>
  </si>
  <si>
    <t>CUOTA DE FISCALIZACIÓN Y AUDITAJE</t>
  </si>
  <si>
    <t>B</t>
  </si>
  <si>
    <t>APORTES AL FONDO DE CONTINGENCIAS</t>
  </si>
  <si>
    <t>C</t>
  </si>
  <si>
    <t>3901</t>
  </si>
  <si>
    <t>1000</t>
  </si>
  <si>
    <t>5</t>
  </si>
  <si>
    <t>APOYO AL PROCESO DE TRANSFORMACIÓN DIGITAL PARA LA GESTIÓN Y PRESTACIÓN DE SERVICIOS DE TI EN EL SECTOR CTI Y A NIVEL  NACIONAL</t>
  </si>
  <si>
    <t>6</t>
  </si>
  <si>
    <t>ADMINISTRACIÓN SISTEMA NACIONAL DE CIENCIA Y TECNOLOGÍA  NACIONAL</t>
  </si>
  <si>
    <t>8</t>
  </si>
  <si>
    <t>FORTALECIMIENTO CAPACIDADES REGIONALES EN CIENCIA, TECNOLOGÍA E INNOVACIÓN NACIONAL</t>
  </si>
  <si>
    <t>9</t>
  </si>
  <si>
    <t>FORTALECIMIENTO DE LA INSERCION DE ACTORES DEL SNCTI EN EL CONTEXTO  INTERNACIONAL DE CIENCIA, TECNOLOGIA E INNOVACION  NACIONAL</t>
  </si>
  <si>
    <t>3902</t>
  </si>
  <si>
    <t>16</t>
  </si>
  <si>
    <t>MEJORAMIENTO DEL IMPACTO DE LA INVESTIGACIÓN CIENTÍFICA EN EL SECTOR SALUD.  NACIONAL</t>
  </si>
  <si>
    <t>CAPACITACIÓN DE RECURSOS HUMANOS PARA LA INVESTIGACIÓN  NACIONAL</t>
  </si>
  <si>
    <t>FORTALECIMIENTO DE LAS CAPACIDADES PARA LA GENERACION DE CONOCIMIENTO A NIVEL  NACIONAL</t>
  </si>
  <si>
    <t>3903</t>
  </si>
  <si>
    <t>INCREMENTO DE LAS ACTIVIDADES DE CIENCIA, TECNOLOGÍA E INNOVACIÓN EN LA CONSTRUCCIÓN DE LA BIOECONOMÍA A NIVEL   NACIONAL</t>
  </si>
  <si>
    <t>FORTALECIMIENTO DE LAS CAPACIDADES DE TRANSFERENCIA Y USO DEL CONOCIMIENTO PARA LA INNOVACIÓN A NIVEL NACIONAL</t>
  </si>
  <si>
    <t>3904</t>
  </si>
  <si>
    <t>APOYO AL FOMENTO Y DESARROLLO DE LA APROPIACION SOCIAL DEL CONOCIMIENTO  NACIONAL</t>
  </si>
  <si>
    <t>7</t>
  </si>
  <si>
    <t>DESARROLLO DE VOCACIONES EN CIENCIA, TECNOLOGIA E INNOVACION DE LOS NINOS, NINAS, ADOLESCENTES Y JOVENES A NIVEL  NACIONAL</t>
  </si>
  <si>
    <t xml:space="preserve">MINISTERIO DE CIENCIA, TECNOLOGIA E INNOVACIÓN </t>
  </si>
  <si>
    <t>SECCION: 390101</t>
  </si>
  <si>
    <t>CIFRAS EN PESOS</t>
  </si>
  <si>
    <t>TOTAL GASTOS DE PERSONAL</t>
  </si>
  <si>
    <t>TOTAL ADQUISICIÓN DE BIENES Y SERVICIOS</t>
  </si>
  <si>
    <t>TOTAL TRANSFERENCIAS CORRIENTES</t>
  </si>
  <si>
    <t>TOTAL GASTOS POR TRIBUTOS, MULTAS, SANCIONES E INTERESES DE MORA</t>
  </si>
  <si>
    <t>TOTAL FUNCIONAMIENTO</t>
  </si>
  <si>
    <t xml:space="preserve">TOTAL SERVICIO DE LA DEUDA PUBLICA </t>
  </si>
  <si>
    <t>TOTAL INVERSIÓN</t>
  </si>
  <si>
    <t>TOTAL EJECUCION PRESUPUESTO DE GASTOS</t>
  </si>
  <si>
    <t>%
COMP</t>
  </si>
  <si>
    <t>%
OBLI</t>
  </si>
  <si>
    <t>%
PAGOS</t>
  </si>
  <si>
    <t>VIGENCIA 2023</t>
  </si>
  <si>
    <t>IMPLEMENTACION DE MISIONES PARA ATENDER LOS RETOS DEL PAIS A TRAVES DE LA INVESTIGACION Y LA INNOVACION A NIVEL  NACIONAL</t>
  </si>
  <si>
    <t>SENTENCIAS Y CONCILIACIONES</t>
  </si>
  <si>
    <t>EJECUCION ACUMULADA PRESUPUESTO DE GASTOS 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</si>
</sst>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6" x14ac:knownFonts="1">
    <font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 tint="4.9989318521683403E-2"/>
      <name val="Arial Narrow"/>
      <family val="2"/>
    </font>
    <font>
      <sz val="11"/>
      <color theme="1" tint="4.9989318521683403E-2"/>
      <name val="Arial Narrow"/>
      <family val="2"/>
    </font>
    <font>
      <b/>
      <sz val="10"/>
      <color theme="1" tint="4.9989318521683403E-2"/>
      <name val="Arial Narrow"/>
      <family val="2"/>
    </font>
    <font>
      <sz val="10"/>
      <color theme="1" tint="4.9989318521683403E-2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0">
    <xf numFmtId="0" fontId="0" fillId="0" borderId="0" xfId="0"/>
    <xf numFmtId="0" fontId="3" fillId="0" borderId="0" xfId="0" applyFont="1"/>
    <xf numFmtId="0" fontId="5" fillId="0" borderId="0" xfId="0" applyFont="1"/>
    <xf numFmtId="0" fontId="4" fillId="0" borderId="0" xfId="0" applyFont="1" applyAlignment="1">
      <alignment horizontal="center" vertical="center" wrapText="1" readingOrder="1"/>
    </xf>
    <xf numFmtId="0" fontId="4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10" fontId="5" fillId="0" borderId="1" xfId="1" applyNumberFormat="1" applyFont="1" applyFill="1" applyBorder="1" applyAlignment="1">
      <alignment horizontal="center" vertical="center" wrapText="1" readingOrder="1"/>
    </xf>
    <xf numFmtId="10" fontId="4" fillId="2" borderId="1" xfId="1" applyNumberFormat="1" applyFont="1" applyFill="1" applyBorder="1" applyAlignment="1">
      <alignment horizontal="center" vertical="center" wrapText="1" readingOrder="1"/>
    </xf>
    <xf numFmtId="43" fontId="4" fillId="0" borderId="0" xfId="2" applyFont="1" applyFill="1" applyBorder="1" applyAlignment="1">
      <alignment horizontal="center" vertical="center" wrapText="1" readingOrder="1"/>
    </xf>
    <xf numFmtId="43" fontId="4" fillId="0" borderId="1" xfId="2" applyFont="1" applyFill="1" applyBorder="1" applyAlignment="1">
      <alignment horizontal="center" vertical="center" wrapText="1" readingOrder="1"/>
    </xf>
    <xf numFmtId="43" fontId="5" fillId="0" borderId="1" xfId="2" applyFont="1" applyFill="1" applyBorder="1" applyAlignment="1">
      <alignment horizontal="right" vertical="center" wrapText="1" readingOrder="1"/>
    </xf>
    <xf numFmtId="43" fontId="4" fillId="2" borderId="1" xfId="2" applyFont="1" applyFill="1" applyBorder="1" applyAlignment="1">
      <alignment horizontal="right" vertical="center" wrapText="1" readingOrder="1"/>
    </xf>
    <xf numFmtId="43" fontId="3" fillId="0" borderId="0" xfId="2" applyFont="1"/>
    <xf numFmtId="43" fontId="3" fillId="0" borderId="0" xfId="2" applyFont="1" applyFill="1" applyBorder="1"/>
    <xf numFmtId="43" fontId="4" fillId="3" borderId="1" xfId="2" applyFont="1" applyFill="1" applyBorder="1" applyAlignment="1">
      <alignment horizontal="right" vertical="center" wrapText="1" readingOrder="1"/>
    </xf>
    <xf numFmtId="10" fontId="4" fillId="3" borderId="1" xfId="1" applyNumberFormat="1" applyFont="1" applyFill="1" applyBorder="1" applyAlignment="1">
      <alignment horizontal="center" vertical="center" wrapText="1" readingOrder="1"/>
    </xf>
    <xf numFmtId="43" fontId="2" fillId="4" borderId="1" xfId="2" applyFont="1" applyFill="1" applyBorder="1" applyAlignment="1">
      <alignment horizontal="right" vertical="center" wrapText="1" readingOrder="1"/>
    </xf>
    <xf numFmtId="10" fontId="2" fillId="4" borderId="1" xfId="1" applyNumberFormat="1" applyFont="1" applyFill="1" applyBorder="1" applyAlignment="1">
      <alignment horizontal="center" vertical="center" wrapText="1" readingOrder="1"/>
    </xf>
    <xf numFmtId="10" fontId="3" fillId="0" borderId="0" xfId="1" applyNumberFormat="1" applyFont="1"/>
    <xf numFmtId="10" fontId="3" fillId="0" borderId="0" xfId="0" applyNumberFormat="1" applyFont="1"/>
    <xf numFmtId="0" fontId="2" fillId="4" borderId="2" xfId="0" applyFont="1" applyFill="1" applyBorder="1" applyAlignment="1">
      <alignment horizontal="center" vertical="center" wrapText="1" readingOrder="1"/>
    </xf>
    <xf numFmtId="0" fontId="2" fillId="4" borderId="3" xfId="0" applyFont="1" applyFill="1" applyBorder="1" applyAlignment="1">
      <alignment horizontal="center" vertical="center" wrapText="1" readingOrder="1"/>
    </xf>
    <xf numFmtId="0" fontId="4" fillId="2" borderId="4" xfId="0" applyFont="1" applyFill="1" applyBorder="1" applyAlignment="1">
      <alignment horizontal="center" vertical="center" wrapText="1" readingOrder="1"/>
    </xf>
    <xf numFmtId="0" fontId="4" fillId="2" borderId="2" xfId="0" applyFont="1" applyFill="1" applyBorder="1" applyAlignment="1">
      <alignment horizontal="center" vertical="center" wrapText="1" readingOrder="1"/>
    </xf>
    <xf numFmtId="0" fontId="4" fillId="2" borderId="3" xfId="0" applyFont="1" applyFill="1" applyBorder="1" applyAlignment="1">
      <alignment horizontal="center" vertical="center" wrapText="1" readingOrder="1"/>
    </xf>
    <xf numFmtId="0" fontId="4" fillId="3" borderId="2" xfId="0" applyFont="1" applyFill="1" applyBorder="1" applyAlignment="1">
      <alignment horizontal="center" vertical="center" wrapText="1" readingOrder="1"/>
    </xf>
    <xf numFmtId="0" fontId="4" fillId="3" borderId="3" xfId="0" applyFont="1" applyFill="1" applyBorder="1" applyAlignment="1">
      <alignment horizontal="center" vertical="center" wrapText="1" readingOrder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 vertical="center" wrapText="1" readingOrder="1"/>
    </xf>
  </cellXfs>
  <cellStyles count="3">
    <cellStyle name="Millares" xfId="2" builtinId="3"/>
    <cellStyle name="Normal" xfId="0" builtinId="0"/>
    <cellStyle name="Porcentaje" xfId="1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212911</xdr:colOff>
      <xdr:row>0</xdr:row>
      <xdr:rowOff>212911</xdr:rowOff>
    </xdr:from>
    <xdr:to>
      <xdr:col>7</xdr:col>
      <xdr:colOff>224118</xdr:colOff>
      <xdr:row>5</xdr:row>
      <xdr:rowOff>44823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55DA553-4EB0-5DDF-A717-2DC49A30030F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1" r="65345" b="-5741"/>
        <a:stretch/>
      </xdr:blipFill>
      <xdr:spPr>
        <a:xfrm>
          <a:off x="212911" y="212911"/>
          <a:ext cx="2442883" cy="728383"/>
        </a:xfrm>
        <a:prstGeom prst="rect">
          <a:avLst/>
        </a:prstGeom>
        <a:noFill/>
        <a:ln>
          <a:noFill/>
          <a:prstDash/>
        </a:ln>
      </xdr:spPr>
    </xdr:pic>
    <xdr:clientData/>
  </xdr:twoCellAnchor>
  <xdr:twoCellAnchor editAs="oneCell">
    <xdr:from>
      <xdr:col>18</xdr:col>
      <xdr:colOff>470649</xdr:colOff>
      <xdr:row>1</xdr:row>
      <xdr:rowOff>67236</xdr:rowOff>
    </xdr:from>
    <xdr:to>
      <xdr:col>20</xdr:col>
      <xdr:colOff>284669</xdr:colOff>
      <xdr:row>4</xdr:row>
      <xdr:rowOff>23795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F63F3C1-1AC4-5CFE-A860-98E0B6EA6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2590" y="280148"/>
          <a:ext cx="1278255" cy="48323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48"/>
  <sheetViews>
    <sheetView showGridLines="0" tabSelected="1" view="pageBreakPreview" zoomScale="80" zoomScaleNormal="85" zoomScaleSheetLayoutView="80" workbookViewId="0">
      <selection activeCell="M19" sqref="M19"/>
    </sheetView>
  </sheetViews>
  <sheetFormatPr baseColWidth="10" defaultRowHeight="16.5" x14ac:dyDescent="0.3"/>
  <cols>
    <col min="1" max="7" width="5.28515625" style="1" customWidth="1"/>
    <col min="8" max="8" width="36.28515625" style="1" customWidth="1"/>
    <col min="9" max="9" width="26.85546875" style="14" bestFit="1" customWidth="1"/>
    <col min="10" max="10" width="24.85546875" style="14" bestFit="1" customWidth="1"/>
    <col min="11" max="11" width="21.140625" style="14" bestFit="1" customWidth="1"/>
    <col min="12" max="12" width="26.85546875" style="14" bestFit="1" customWidth="1"/>
    <col min="13" max="13" width="16.28515625" style="14" customWidth="1"/>
    <col min="14" max="14" width="26.28515625" style="14" bestFit="1" customWidth="1"/>
    <col min="15" max="15" width="23.7109375" style="14" bestFit="1" customWidth="1"/>
    <col min="16" max="16" width="26.85546875" style="14" bestFit="1" customWidth="1"/>
    <col min="17" max="18" width="26.5703125" style="14" bestFit="1" customWidth="1"/>
    <col min="19" max="21" width="10.85546875" style="1" bestFit="1" customWidth="1"/>
    <col min="22" max="22" width="2.7109375" style="1" customWidth="1"/>
    <col min="23" max="16384" width="11.42578125" style="1"/>
  </cols>
  <sheetData>
    <row r="1" spans="1:21" x14ac:dyDescent="0.3">
      <c r="A1" s="28" t="s">
        <v>68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</row>
    <row r="2" spans="1:21" x14ac:dyDescent="0.3">
      <c r="A2" s="28" t="s">
        <v>85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</row>
    <row r="3" spans="1:21" s="2" customFormat="1" ht="12.75" x14ac:dyDescent="0.2">
      <c r="A3" s="29" t="s">
        <v>82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</row>
    <row r="4" spans="1:21" s="2" customFormat="1" ht="12.75" x14ac:dyDescent="0.2">
      <c r="A4" s="29" t="s">
        <v>69</v>
      </c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</row>
    <row r="5" spans="1:21" s="2" customFormat="1" ht="12.75" x14ac:dyDescent="0.2">
      <c r="A5" s="29" t="s">
        <v>70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</row>
    <row r="6" spans="1:21" s="2" customFormat="1" ht="12.75" x14ac:dyDescent="0.2">
      <c r="A6" s="3" t="s">
        <v>0</v>
      </c>
      <c r="B6" s="3" t="s">
        <v>0</v>
      </c>
      <c r="C6" s="3" t="s">
        <v>0</v>
      </c>
      <c r="D6" s="3" t="s">
        <v>0</v>
      </c>
      <c r="E6" s="3" t="s">
        <v>0</v>
      </c>
      <c r="F6" s="3" t="s">
        <v>0</v>
      </c>
      <c r="G6" s="3" t="s">
        <v>0</v>
      </c>
      <c r="H6" s="3" t="s">
        <v>0</v>
      </c>
      <c r="I6" s="9" t="s">
        <v>0</v>
      </c>
      <c r="J6" s="9" t="s">
        <v>0</v>
      </c>
      <c r="K6" s="9" t="s">
        <v>0</v>
      </c>
      <c r="L6" s="9" t="s">
        <v>0</v>
      </c>
      <c r="M6" s="9" t="s">
        <v>0</v>
      </c>
      <c r="N6" s="9" t="s">
        <v>0</v>
      </c>
      <c r="O6" s="9" t="s">
        <v>0</v>
      </c>
      <c r="P6" s="9" t="s">
        <v>0</v>
      </c>
      <c r="Q6" s="9" t="s">
        <v>0</v>
      </c>
      <c r="R6" s="9" t="s">
        <v>0</v>
      </c>
    </row>
    <row r="7" spans="1:21" s="2" customFormat="1" ht="25.5" x14ac:dyDescent="0.2">
      <c r="A7" s="4" t="s">
        <v>1</v>
      </c>
      <c r="B7" s="4" t="s">
        <v>2</v>
      </c>
      <c r="C7" s="4" t="s">
        <v>3</v>
      </c>
      <c r="D7" s="4" t="s">
        <v>4</v>
      </c>
      <c r="E7" s="4" t="s">
        <v>5</v>
      </c>
      <c r="F7" s="4" t="s">
        <v>6</v>
      </c>
      <c r="G7" s="4" t="s">
        <v>7</v>
      </c>
      <c r="H7" s="4" t="s">
        <v>8</v>
      </c>
      <c r="I7" s="10" t="s">
        <v>9</v>
      </c>
      <c r="J7" s="10" t="s">
        <v>10</v>
      </c>
      <c r="K7" s="10" t="s">
        <v>11</v>
      </c>
      <c r="L7" s="10" t="s">
        <v>12</v>
      </c>
      <c r="M7" s="10" t="s">
        <v>13</v>
      </c>
      <c r="N7" s="10" t="s">
        <v>14</v>
      </c>
      <c r="O7" s="10" t="s">
        <v>15</v>
      </c>
      <c r="P7" s="10" t="s">
        <v>16</v>
      </c>
      <c r="Q7" s="10" t="s">
        <v>17</v>
      </c>
      <c r="R7" s="10" t="s">
        <v>18</v>
      </c>
      <c r="S7" s="4" t="s">
        <v>79</v>
      </c>
      <c r="T7" s="4" t="s">
        <v>80</v>
      </c>
      <c r="U7" s="4" t="s">
        <v>81</v>
      </c>
    </row>
    <row r="8" spans="1:21" s="2" customFormat="1" ht="12.75" x14ac:dyDescent="0.2">
      <c r="A8" s="5" t="s">
        <v>19</v>
      </c>
      <c r="B8" s="5" t="s">
        <v>20</v>
      </c>
      <c r="C8" s="5" t="s">
        <v>20</v>
      </c>
      <c r="D8" s="5" t="s">
        <v>20</v>
      </c>
      <c r="E8" s="5"/>
      <c r="F8" s="5" t="s">
        <v>21</v>
      </c>
      <c r="G8" s="5" t="s">
        <v>22</v>
      </c>
      <c r="H8" s="6" t="s">
        <v>23</v>
      </c>
      <c r="I8" s="11">
        <v>11066194000</v>
      </c>
      <c r="J8" s="11">
        <v>0</v>
      </c>
      <c r="K8" s="11">
        <v>132028856</v>
      </c>
      <c r="L8" s="11">
        <v>10934165144</v>
      </c>
      <c r="M8" s="11">
        <v>0</v>
      </c>
      <c r="N8" s="11">
        <v>10854429514</v>
      </c>
      <c r="O8" s="11">
        <v>79735630</v>
      </c>
      <c r="P8" s="11">
        <v>10854429514</v>
      </c>
      <c r="Q8" s="11">
        <v>10836523638</v>
      </c>
      <c r="R8" s="11">
        <v>10826306271</v>
      </c>
      <c r="S8" s="7">
        <f>P8/($L8-M8)</f>
        <v>0.99270766181506287</v>
      </c>
      <c r="T8" s="7">
        <f t="shared" ref="T8:T43" si="0">Q8/($L8-M8)</f>
        <v>0.99107005384370117</v>
      </c>
      <c r="U8" s="7">
        <f>R8/($L8-M8)</f>
        <v>0.99013560966205216</v>
      </c>
    </row>
    <row r="9" spans="1:21" s="2" customFormat="1" ht="25.5" x14ac:dyDescent="0.2">
      <c r="A9" s="5" t="s">
        <v>19</v>
      </c>
      <c r="B9" s="5" t="s">
        <v>20</v>
      </c>
      <c r="C9" s="5" t="s">
        <v>20</v>
      </c>
      <c r="D9" s="5" t="s">
        <v>24</v>
      </c>
      <c r="E9" s="5"/>
      <c r="F9" s="5" t="s">
        <v>21</v>
      </c>
      <c r="G9" s="5" t="s">
        <v>22</v>
      </c>
      <c r="H9" s="6" t="s">
        <v>25</v>
      </c>
      <c r="I9" s="11">
        <v>3888597000</v>
      </c>
      <c r="J9" s="11">
        <v>0</v>
      </c>
      <c r="K9" s="11">
        <v>0</v>
      </c>
      <c r="L9" s="11">
        <v>3888597000</v>
      </c>
      <c r="M9" s="11">
        <v>0</v>
      </c>
      <c r="N9" s="11">
        <v>3855226448</v>
      </c>
      <c r="O9" s="11">
        <v>33370552</v>
      </c>
      <c r="P9" s="11">
        <v>3855226448</v>
      </c>
      <c r="Q9" s="11">
        <v>3855226448</v>
      </c>
      <c r="R9" s="11">
        <v>3855226448</v>
      </c>
      <c r="S9" s="7">
        <f t="shared" ref="S9:S10" si="1">P9/($L9-M9)</f>
        <v>0.99141835680066615</v>
      </c>
      <c r="T9" s="7">
        <f t="shared" si="0"/>
        <v>0.99141835680066615</v>
      </c>
      <c r="U9" s="7">
        <f t="shared" ref="U9:U10" si="2">R9/($L9-M9)</f>
        <v>0.99141835680066615</v>
      </c>
    </row>
    <row r="10" spans="1:21" s="2" customFormat="1" ht="25.5" x14ac:dyDescent="0.2">
      <c r="A10" s="5" t="s">
        <v>19</v>
      </c>
      <c r="B10" s="5" t="s">
        <v>20</v>
      </c>
      <c r="C10" s="5" t="s">
        <v>20</v>
      </c>
      <c r="D10" s="5" t="s">
        <v>26</v>
      </c>
      <c r="E10" s="5"/>
      <c r="F10" s="5" t="s">
        <v>21</v>
      </c>
      <c r="G10" s="5" t="s">
        <v>22</v>
      </c>
      <c r="H10" s="6" t="s">
        <v>27</v>
      </c>
      <c r="I10" s="11">
        <v>1854984000</v>
      </c>
      <c r="J10" s="11">
        <v>102028856</v>
      </c>
      <c r="K10" s="11">
        <v>0</v>
      </c>
      <c r="L10" s="11">
        <v>1957012856</v>
      </c>
      <c r="M10" s="11">
        <v>0</v>
      </c>
      <c r="N10" s="11">
        <v>1917981927</v>
      </c>
      <c r="O10" s="11">
        <v>39030929</v>
      </c>
      <c r="P10" s="11">
        <v>1917981927</v>
      </c>
      <c r="Q10" s="11">
        <v>1915022146</v>
      </c>
      <c r="R10" s="11">
        <v>1908951846</v>
      </c>
      <c r="S10" s="7">
        <f t="shared" si="1"/>
        <v>0.98005586479397144</v>
      </c>
      <c r="T10" s="7">
        <f t="shared" si="0"/>
        <v>0.97854346747326626</v>
      </c>
      <c r="U10" s="7">
        <f t="shared" si="2"/>
        <v>0.97544164829952451</v>
      </c>
    </row>
    <row r="11" spans="1:21" s="2" customFormat="1" ht="25.5" x14ac:dyDescent="0.2">
      <c r="A11" s="5" t="s">
        <v>19</v>
      </c>
      <c r="B11" s="5" t="s">
        <v>20</v>
      </c>
      <c r="C11" s="5" t="s">
        <v>20</v>
      </c>
      <c r="D11" s="5" t="s">
        <v>26</v>
      </c>
      <c r="E11" s="5"/>
      <c r="F11" s="5">
        <v>11</v>
      </c>
      <c r="G11" s="5" t="s">
        <v>22</v>
      </c>
      <c r="H11" s="6" t="s">
        <v>27</v>
      </c>
      <c r="I11" s="11">
        <v>0</v>
      </c>
      <c r="J11" s="11">
        <v>167018958</v>
      </c>
      <c r="K11" s="11">
        <v>0</v>
      </c>
      <c r="L11" s="11">
        <v>167018958</v>
      </c>
      <c r="M11" s="11">
        <v>0</v>
      </c>
      <c r="N11" s="11">
        <v>167018958</v>
      </c>
      <c r="O11" s="11">
        <v>0</v>
      </c>
      <c r="P11" s="11">
        <v>167018958</v>
      </c>
      <c r="Q11" s="11">
        <v>167018958</v>
      </c>
      <c r="R11" s="11">
        <v>167018958</v>
      </c>
      <c r="S11" s="7">
        <f t="shared" ref="S11" si="3">P11/($L11-M11)</f>
        <v>1</v>
      </c>
      <c r="T11" s="7">
        <f t="shared" ref="T11" si="4">Q11/($L11-M11)</f>
        <v>1</v>
      </c>
      <c r="U11" s="7">
        <f t="shared" ref="U11" si="5">R11/($L11-M11)</f>
        <v>1</v>
      </c>
    </row>
    <row r="12" spans="1:21" s="2" customFormat="1" ht="12.75" x14ac:dyDescent="0.2">
      <c r="A12" s="24" t="s">
        <v>71</v>
      </c>
      <c r="B12" s="24"/>
      <c r="C12" s="24"/>
      <c r="D12" s="24"/>
      <c r="E12" s="24"/>
      <c r="F12" s="24"/>
      <c r="G12" s="24"/>
      <c r="H12" s="25"/>
      <c r="I12" s="12">
        <f>SUM(I8:I11)</f>
        <v>16809775000</v>
      </c>
      <c r="J12" s="12">
        <f t="shared" ref="J12:R12" si="6">SUM(J8:J11)</f>
        <v>269047814</v>
      </c>
      <c r="K12" s="12">
        <f t="shared" si="6"/>
        <v>132028856</v>
      </c>
      <c r="L12" s="12">
        <f t="shared" si="6"/>
        <v>16946793958</v>
      </c>
      <c r="M12" s="12">
        <f t="shared" si="6"/>
        <v>0</v>
      </c>
      <c r="N12" s="12">
        <f t="shared" si="6"/>
        <v>16794656847</v>
      </c>
      <c r="O12" s="12">
        <f t="shared" si="6"/>
        <v>152137111</v>
      </c>
      <c r="P12" s="12">
        <f t="shared" si="6"/>
        <v>16794656847</v>
      </c>
      <c r="Q12" s="12">
        <f t="shared" si="6"/>
        <v>16773791190</v>
      </c>
      <c r="R12" s="12">
        <f t="shared" si="6"/>
        <v>16757503523</v>
      </c>
      <c r="S12" s="8">
        <f>P12/(L12-M12)</f>
        <v>0.99102266119615023</v>
      </c>
      <c r="T12" s="8">
        <f t="shared" si="0"/>
        <v>0.98979141609741872</v>
      </c>
      <c r="U12" s="8">
        <f>R12/($L12-M12)</f>
        <v>0.98883031000027932</v>
      </c>
    </row>
    <row r="13" spans="1:21" s="2" customFormat="1" ht="12.75" x14ac:dyDescent="0.2">
      <c r="A13" s="5" t="s">
        <v>19</v>
      </c>
      <c r="B13" s="5" t="s">
        <v>24</v>
      </c>
      <c r="C13" s="5"/>
      <c r="D13" s="5"/>
      <c r="E13" s="5"/>
      <c r="F13" s="5" t="s">
        <v>21</v>
      </c>
      <c r="G13" s="5" t="s">
        <v>22</v>
      </c>
      <c r="H13" s="6" t="s">
        <v>28</v>
      </c>
      <c r="I13" s="11">
        <v>8895741000</v>
      </c>
      <c r="J13" s="11">
        <v>0</v>
      </c>
      <c r="K13" s="11">
        <v>0</v>
      </c>
      <c r="L13" s="11">
        <v>8895741000</v>
      </c>
      <c r="M13" s="11">
        <v>0</v>
      </c>
      <c r="N13" s="11">
        <v>8247417658.5100002</v>
      </c>
      <c r="O13" s="11">
        <v>648323341.49000001</v>
      </c>
      <c r="P13" s="11">
        <v>8247417658.5100002</v>
      </c>
      <c r="Q13" s="11">
        <v>7752057658.75</v>
      </c>
      <c r="R13" s="11">
        <v>7742431485.75</v>
      </c>
      <c r="S13" s="7">
        <f>P13/($L13-M13)</f>
        <v>0.92711980469193067</v>
      </c>
      <c r="T13" s="7">
        <f t="shared" si="0"/>
        <v>0.87143473025462415</v>
      </c>
      <c r="U13" s="7">
        <f>R13/($L13-M13)</f>
        <v>0.87035261995037849</v>
      </c>
    </row>
    <row r="14" spans="1:21" s="2" customFormat="1" ht="12.75" x14ac:dyDescent="0.2">
      <c r="A14" s="23" t="s">
        <v>72</v>
      </c>
      <c r="B14" s="24"/>
      <c r="C14" s="24"/>
      <c r="D14" s="24"/>
      <c r="E14" s="24"/>
      <c r="F14" s="24"/>
      <c r="G14" s="24"/>
      <c r="H14" s="25"/>
      <c r="I14" s="12">
        <f>+I13</f>
        <v>8895741000</v>
      </c>
      <c r="J14" s="12">
        <f t="shared" ref="J14:R14" si="7">+J13</f>
        <v>0</v>
      </c>
      <c r="K14" s="12">
        <f t="shared" si="7"/>
        <v>0</v>
      </c>
      <c r="L14" s="12">
        <f t="shared" si="7"/>
        <v>8895741000</v>
      </c>
      <c r="M14" s="12">
        <f t="shared" si="7"/>
        <v>0</v>
      </c>
      <c r="N14" s="12">
        <f t="shared" si="7"/>
        <v>8247417658.5100002</v>
      </c>
      <c r="O14" s="12">
        <f t="shared" si="7"/>
        <v>648323341.49000001</v>
      </c>
      <c r="P14" s="12">
        <f t="shared" si="7"/>
        <v>8247417658.5100002</v>
      </c>
      <c r="Q14" s="12">
        <f t="shared" si="7"/>
        <v>7752057658.75</v>
      </c>
      <c r="R14" s="12">
        <f t="shared" si="7"/>
        <v>7742431485.75</v>
      </c>
      <c r="S14" s="8">
        <f>P14/(L14-M14)</f>
        <v>0.92711980469193067</v>
      </c>
      <c r="T14" s="8">
        <f t="shared" si="0"/>
        <v>0.87143473025462415</v>
      </c>
      <c r="U14" s="8">
        <f>R14/($L14-M14)</f>
        <v>0.87035261995037849</v>
      </c>
    </row>
    <row r="15" spans="1:21" s="2" customFormat="1" ht="38.25" x14ac:dyDescent="0.2">
      <c r="A15" s="5" t="s">
        <v>19</v>
      </c>
      <c r="B15" s="5" t="s">
        <v>26</v>
      </c>
      <c r="C15" s="5" t="s">
        <v>29</v>
      </c>
      <c r="D15" s="5" t="s">
        <v>24</v>
      </c>
      <c r="E15" s="5" t="s">
        <v>30</v>
      </c>
      <c r="F15" s="5" t="s">
        <v>21</v>
      </c>
      <c r="G15" s="5" t="s">
        <v>22</v>
      </c>
      <c r="H15" s="6" t="s">
        <v>31</v>
      </c>
      <c r="I15" s="11">
        <v>34664000</v>
      </c>
      <c r="J15" s="11">
        <v>30000000</v>
      </c>
      <c r="K15" s="11">
        <v>0</v>
      </c>
      <c r="L15" s="11">
        <v>64664000</v>
      </c>
      <c r="M15" s="11">
        <v>0</v>
      </c>
      <c r="N15" s="11">
        <v>43337917</v>
      </c>
      <c r="O15" s="11">
        <v>21326083</v>
      </c>
      <c r="P15" s="11">
        <v>43337917</v>
      </c>
      <c r="Q15" s="11">
        <v>43305918</v>
      </c>
      <c r="R15" s="11">
        <v>43305918</v>
      </c>
      <c r="S15" s="7">
        <f t="shared" ref="S15" si="8">P15/($L15-M15)</f>
        <v>0.67020161140665591</v>
      </c>
      <c r="T15" s="7">
        <f t="shared" si="0"/>
        <v>0.66970676110355065</v>
      </c>
      <c r="U15" s="7">
        <f t="shared" ref="U15" si="9">R15/($L15-M15)</f>
        <v>0.66970676110355065</v>
      </c>
    </row>
    <row r="16" spans="1:21" s="2" customFormat="1" ht="25.5" x14ac:dyDescent="0.2">
      <c r="A16" s="5" t="s">
        <v>19</v>
      </c>
      <c r="B16" s="5" t="s">
        <v>26</v>
      </c>
      <c r="C16" s="5" t="s">
        <v>32</v>
      </c>
      <c r="D16" s="5" t="s">
        <v>20</v>
      </c>
      <c r="E16" s="5" t="s">
        <v>33</v>
      </c>
      <c r="F16" s="5" t="s">
        <v>21</v>
      </c>
      <c r="G16" s="5" t="s">
        <v>22</v>
      </c>
      <c r="H16" s="6" t="s">
        <v>34</v>
      </c>
      <c r="I16" s="11">
        <v>72557000</v>
      </c>
      <c r="J16" s="11">
        <v>0</v>
      </c>
      <c r="K16" s="11">
        <v>0</v>
      </c>
      <c r="L16" s="11">
        <v>72557000</v>
      </c>
      <c r="M16" s="11">
        <v>0</v>
      </c>
      <c r="N16" s="11">
        <v>72557000</v>
      </c>
      <c r="O16" s="11">
        <v>0</v>
      </c>
      <c r="P16" s="11">
        <v>72557000</v>
      </c>
      <c r="Q16" s="11">
        <v>72557000</v>
      </c>
      <c r="R16" s="11">
        <v>72557000</v>
      </c>
      <c r="S16" s="7">
        <f t="shared" ref="S16:S17" si="10">P16/($L16-M16)</f>
        <v>1</v>
      </c>
      <c r="T16" s="7">
        <f t="shared" ref="T16:T17" si="11">Q16/($L16-M16)</f>
        <v>1</v>
      </c>
      <c r="U16" s="7">
        <f t="shared" ref="U16:U17" si="12">R16/($L16-M16)</f>
        <v>1</v>
      </c>
    </row>
    <row r="17" spans="1:21" s="2" customFormat="1" ht="38.25" x14ac:dyDescent="0.2">
      <c r="A17" s="5" t="s">
        <v>19</v>
      </c>
      <c r="B17" s="5" t="s">
        <v>26</v>
      </c>
      <c r="C17" s="5" t="s">
        <v>32</v>
      </c>
      <c r="D17" s="5" t="s">
        <v>20</v>
      </c>
      <c r="E17" s="5" t="s">
        <v>35</v>
      </c>
      <c r="F17" s="5" t="s">
        <v>21</v>
      </c>
      <c r="G17" s="5" t="s">
        <v>22</v>
      </c>
      <c r="H17" s="6" t="s">
        <v>36</v>
      </c>
      <c r="I17" s="11">
        <v>80619000</v>
      </c>
      <c r="J17" s="11">
        <v>0</v>
      </c>
      <c r="K17" s="11">
        <v>0</v>
      </c>
      <c r="L17" s="11">
        <v>80619000</v>
      </c>
      <c r="M17" s="11">
        <v>0</v>
      </c>
      <c r="N17" s="11">
        <v>80619000</v>
      </c>
      <c r="O17" s="11">
        <v>0</v>
      </c>
      <c r="P17" s="11">
        <v>80619000</v>
      </c>
      <c r="Q17" s="11">
        <v>80619000</v>
      </c>
      <c r="R17" s="11">
        <v>80619000</v>
      </c>
      <c r="S17" s="7">
        <f t="shared" si="10"/>
        <v>1</v>
      </c>
      <c r="T17" s="7">
        <f t="shared" si="11"/>
        <v>1</v>
      </c>
      <c r="U17" s="7">
        <f t="shared" si="12"/>
        <v>1</v>
      </c>
    </row>
    <row r="18" spans="1:21" s="2" customFormat="1" ht="12.75" x14ac:dyDescent="0.2">
      <c r="A18" s="6" t="s">
        <v>19</v>
      </c>
      <c r="B18" s="6" t="s">
        <v>26</v>
      </c>
      <c r="C18" s="6" t="s">
        <v>21</v>
      </c>
      <c r="D18" s="6"/>
      <c r="E18" s="6"/>
      <c r="F18" s="6"/>
      <c r="G18" s="6"/>
      <c r="H18" s="6" t="s">
        <v>84</v>
      </c>
      <c r="I18" s="11">
        <v>0</v>
      </c>
      <c r="J18" s="11">
        <v>1000000</v>
      </c>
      <c r="K18" s="11">
        <v>0</v>
      </c>
      <c r="L18" s="11">
        <v>1000000</v>
      </c>
      <c r="M18" s="11">
        <v>0</v>
      </c>
      <c r="N18" s="11">
        <v>1000000</v>
      </c>
      <c r="O18" s="11">
        <v>0</v>
      </c>
      <c r="P18" s="11">
        <v>1000000</v>
      </c>
      <c r="Q18" s="11">
        <v>0</v>
      </c>
      <c r="R18" s="11">
        <v>0</v>
      </c>
      <c r="S18" s="7"/>
      <c r="T18" s="7"/>
      <c r="U18" s="7"/>
    </row>
    <row r="19" spans="1:21" s="2" customFormat="1" ht="12.75" x14ac:dyDescent="0.2">
      <c r="A19" s="23" t="s">
        <v>73</v>
      </c>
      <c r="B19" s="24"/>
      <c r="C19" s="24"/>
      <c r="D19" s="24"/>
      <c r="E19" s="24"/>
      <c r="F19" s="24"/>
      <c r="G19" s="24"/>
      <c r="H19" s="25"/>
      <c r="I19" s="12">
        <f>SUM(I15:I18)</f>
        <v>187840000</v>
      </c>
      <c r="J19" s="12">
        <f t="shared" ref="J19:R19" si="13">SUM(J15:J18)</f>
        <v>31000000</v>
      </c>
      <c r="K19" s="12">
        <f t="shared" si="13"/>
        <v>0</v>
      </c>
      <c r="L19" s="12">
        <f t="shared" si="13"/>
        <v>218840000</v>
      </c>
      <c r="M19" s="12">
        <f t="shared" si="13"/>
        <v>0</v>
      </c>
      <c r="N19" s="12">
        <f t="shared" si="13"/>
        <v>197513917</v>
      </c>
      <c r="O19" s="12">
        <f t="shared" si="13"/>
        <v>21326083</v>
      </c>
      <c r="P19" s="12">
        <f t="shared" si="13"/>
        <v>197513917</v>
      </c>
      <c r="Q19" s="12">
        <f t="shared" si="13"/>
        <v>196481918</v>
      </c>
      <c r="R19" s="12">
        <f t="shared" si="13"/>
        <v>196481918</v>
      </c>
      <c r="S19" s="8">
        <f>P19/(L19-M19)</f>
        <v>0.90254942880643396</v>
      </c>
      <c r="T19" s="8">
        <f t="shared" si="0"/>
        <v>0.89783365929446168</v>
      </c>
      <c r="U19" s="8">
        <f>R19/($L19-M19)</f>
        <v>0.89783365929446168</v>
      </c>
    </row>
    <row r="20" spans="1:21" s="2" customFormat="1" ht="12.75" x14ac:dyDescent="0.2">
      <c r="A20" s="5" t="s">
        <v>19</v>
      </c>
      <c r="B20" s="5" t="s">
        <v>37</v>
      </c>
      <c r="C20" s="5" t="s">
        <v>20</v>
      </c>
      <c r="D20" s="5"/>
      <c r="E20" s="5"/>
      <c r="F20" s="5" t="s">
        <v>21</v>
      </c>
      <c r="G20" s="5" t="s">
        <v>22</v>
      </c>
      <c r="H20" s="6" t="s">
        <v>38</v>
      </c>
      <c r="I20" s="11">
        <v>182494000</v>
      </c>
      <c r="J20" s="11">
        <v>0</v>
      </c>
      <c r="K20" s="11">
        <v>1084000</v>
      </c>
      <c r="L20" s="11">
        <v>181410000</v>
      </c>
      <c r="M20" s="11">
        <v>0</v>
      </c>
      <c r="N20" s="11">
        <v>152484000</v>
      </c>
      <c r="O20" s="11">
        <v>28926000</v>
      </c>
      <c r="P20" s="11">
        <v>152484000</v>
      </c>
      <c r="Q20" s="11">
        <v>152484000</v>
      </c>
      <c r="R20" s="11">
        <v>152484000</v>
      </c>
      <c r="S20" s="7">
        <f>P20/($L20-M20)</f>
        <v>0.84054903257813796</v>
      </c>
      <c r="T20" s="7">
        <f t="shared" si="0"/>
        <v>0.84054903257813796</v>
      </c>
      <c r="U20" s="7">
        <f>R20/($L20-M20)</f>
        <v>0.84054903257813796</v>
      </c>
    </row>
    <row r="21" spans="1:21" s="2" customFormat="1" ht="12.75" x14ac:dyDescent="0.2">
      <c r="A21" s="5" t="s">
        <v>19</v>
      </c>
      <c r="B21" s="5" t="s">
        <v>37</v>
      </c>
      <c r="C21" s="5" t="s">
        <v>26</v>
      </c>
      <c r="D21" s="5"/>
      <c r="E21" s="5"/>
      <c r="F21" s="5" t="s">
        <v>21</v>
      </c>
      <c r="G21" s="5" t="s">
        <v>22</v>
      </c>
      <c r="H21" s="6" t="s">
        <v>39</v>
      </c>
      <c r="I21" s="11">
        <v>686000</v>
      </c>
      <c r="J21" s="11">
        <v>84000</v>
      </c>
      <c r="K21" s="11">
        <v>0</v>
      </c>
      <c r="L21" s="11">
        <v>770000</v>
      </c>
      <c r="M21" s="11">
        <v>0</v>
      </c>
      <c r="N21" s="11">
        <v>770000</v>
      </c>
      <c r="O21" s="11">
        <v>0</v>
      </c>
      <c r="P21" s="11">
        <v>770000</v>
      </c>
      <c r="Q21" s="11">
        <v>770000</v>
      </c>
      <c r="R21" s="11">
        <v>770000</v>
      </c>
      <c r="S21" s="7">
        <f>P21/($L21-M21)</f>
        <v>1</v>
      </c>
      <c r="T21" s="7">
        <f t="shared" si="0"/>
        <v>1</v>
      </c>
      <c r="U21" s="7">
        <f t="shared" ref="U21:U43" si="14">R21/($L21-M21)</f>
        <v>1</v>
      </c>
    </row>
    <row r="22" spans="1:21" s="2" customFormat="1" ht="12.75" x14ac:dyDescent="0.2">
      <c r="A22" s="5" t="s">
        <v>19</v>
      </c>
      <c r="B22" s="5" t="s">
        <v>37</v>
      </c>
      <c r="C22" s="5" t="s">
        <v>29</v>
      </c>
      <c r="D22" s="5" t="s">
        <v>20</v>
      </c>
      <c r="E22" s="5"/>
      <c r="F22" s="5" t="s">
        <v>40</v>
      </c>
      <c r="G22" s="5" t="s">
        <v>41</v>
      </c>
      <c r="H22" s="6" t="s">
        <v>42</v>
      </c>
      <c r="I22" s="11">
        <v>0</v>
      </c>
      <c r="J22" s="11">
        <v>167018958</v>
      </c>
      <c r="K22" s="11">
        <v>167018958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7">
        <v>0</v>
      </c>
      <c r="T22" s="7">
        <v>0</v>
      </c>
      <c r="U22" s="7">
        <v>0</v>
      </c>
    </row>
    <row r="23" spans="1:21" s="2" customFormat="1" ht="12.75" x14ac:dyDescent="0.2">
      <c r="A23" s="5" t="s">
        <v>19</v>
      </c>
      <c r="B23" s="5" t="s">
        <v>37</v>
      </c>
      <c r="C23" s="5" t="s">
        <v>29</v>
      </c>
      <c r="D23" s="5" t="s">
        <v>20</v>
      </c>
      <c r="E23" s="5"/>
      <c r="F23" s="5" t="s">
        <v>40</v>
      </c>
      <c r="G23" s="5" t="s">
        <v>41</v>
      </c>
      <c r="H23" s="6" t="s">
        <v>42</v>
      </c>
      <c r="I23" s="11">
        <v>1148461000</v>
      </c>
      <c r="J23" s="11">
        <v>0</v>
      </c>
      <c r="K23" s="11">
        <v>167018958</v>
      </c>
      <c r="L23" s="11">
        <v>981442042</v>
      </c>
      <c r="M23" s="11">
        <v>0</v>
      </c>
      <c r="N23" s="11">
        <v>719249635</v>
      </c>
      <c r="O23" s="11">
        <v>262192407</v>
      </c>
      <c r="P23" s="11">
        <v>719249635</v>
      </c>
      <c r="Q23" s="11">
        <v>719249635</v>
      </c>
      <c r="R23" s="11">
        <v>719249635</v>
      </c>
      <c r="S23" s="7">
        <f t="shared" ref="S22:S23" si="15">P23/($L23-M23)</f>
        <v>0.73284983139126625</v>
      </c>
      <c r="T23" s="7">
        <f t="shared" ref="T22:T23" si="16">Q23/($L23-M23)</f>
        <v>0.73284983139126625</v>
      </c>
      <c r="U23" s="7">
        <f t="shared" ref="U22:U23" si="17">R23/($L23-M23)</f>
        <v>0.73284983139126625</v>
      </c>
    </row>
    <row r="24" spans="1:21" s="2" customFormat="1" ht="12.75" x14ac:dyDescent="0.2">
      <c r="A24" s="23" t="s">
        <v>74</v>
      </c>
      <c r="B24" s="24"/>
      <c r="C24" s="24"/>
      <c r="D24" s="24"/>
      <c r="E24" s="24"/>
      <c r="F24" s="24"/>
      <c r="G24" s="24"/>
      <c r="H24" s="25"/>
      <c r="I24" s="12">
        <f>SUM(I20:I23)</f>
        <v>1331641000</v>
      </c>
      <c r="J24" s="12">
        <f t="shared" ref="J24:R24" si="18">SUM(J20:J23)</f>
        <v>167102958</v>
      </c>
      <c r="K24" s="12">
        <f t="shared" si="18"/>
        <v>335121916</v>
      </c>
      <c r="L24" s="12">
        <f t="shared" si="18"/>
        <v>1163622042</v>
      </c>
      <c r="M24" s="12">
        <f t="shared" si="18"/>
        <v>0</v>
      </c>
      <c r="N24" s="12">
        <f t="shared" si="18"/>
        <v>872503635</v>
      </c>
      <c r="O24" s="12">
        <f t="shared" si="18"/>
        <v>291118407</v>
      </c>
      <c r="P24" s="12">
        <f t="shared" si="18"/>
        <v>872503635</v>
      </c>
      <c r="Q24" s="12">
        <f t="shared" si="18"/>
        <v>872503635</v>
      </c>
      <c r="R24" s="12">
        <f t="shared" si="18"/>
        <v>872503635</v>
      </c>
      <c r="S24" s="8">
        <f>P24/(L24-M24)</f>
        <v>0.74981703981850145</v>
      </c>
      <c r="T24" s="8">
        <f t="shared" si="0"/>
        <v>0.74981703981850145</v>
      </c>
      <c r="U24" s="8">
        <f t="shared" si="14"/>
        <v>0.74981703981850145</v>
      </c>
    </row>
    <row r="25" spans="1:21" s="2" customFormat="1" ht="12.75" x14ac:dyDescent="0.2">
      <c r="A25" s="26" t="s">
        <v>75</v>
      </c>
      <c r="B25" s="26"/>
      <c r="C25" s="26"/>
      <c r="D25" s="26"/>
      <c r="E25" s="26"/>
      <c r="F25" s="26"/>
      <c r="G25" s="26"/>
      <c r="H25" s="27"/>
      <c r="I25" s="15">
        <f t="shared" ref="I25:R25" si="19">+I12+I14+I19+I24</f>
        <v>27224997000</v>
      </c>
      <c r="J25" s="15">
        <f t="shared" si="19"/>
        <v>467150772</v>
      </c>
      <c r="K25" s="15">
        <f t="shared" si="19"/>
        <v>467150772</v>
      </c>
      <c r="L25" s="15">
        <f t="shared" si="19"/>
        <v>27224997000</v>
      </c>
      <c r="M25" s="15">
        <f t="shared" si="19"/>
        <v>0</v>
      </c>
      <c r="N25" s="15">
        <f t="shared" si="19"/>
        <v>26112092057.510002</v>
      </c>
      <c r="O25" s="15">
        <f t="shared" si="19"/>
        <v>1112904942.49</v>
      </c>
      <c r="P25" s="15">
        <f t="shared" si="19"/>
        <v>26112092057.510002</v>
      </c>
      <c r="Q25" s="15">
        <f t="shared" si="19"/>
        <v>25594834401.75</v>
      </c>
      <c r="R25" s="15">
        <f t="shared" si="19"/>
        <v>25568920561.75</v>
      </c>
      <c r="S25" s="16">
        <f>P25/(L25-M25)</f>
        <v>0.95912194434805642</v>
      </c>
      <c r="T25" s="16">
        <f t="shared" si="0"/>
        <v>0.94012257932480214</v>
      </c>
      <c r="U25" s="16">
        <f t="shared" si="14"/>
        <v>0.93917073936683992</v>
      </c>
    </row>
    <row r="26" spans="1:21" s="2" customFormat="1" ht="12.75" x14ac:dyDescent="0.2">
      <c r="A26" s="5" t="s">
        <v>43</v>
      </c>
      <c r="B26" s="5" t="s">
        <v>21</v>
      </c>
      <c r="C26" s="5" t="s">
        <v>29</v>
      </c>
      <c r="D26" s="5" t="s">
        <v>20</v>
      </c>
      <c r="E26" s="5"/>
      <c r="F26" s="5" t="s">
        <v>40</v>
      </c>
      <c r="G26" s="5" t="s">
        <v>22</v>
      </c>
      <c r="H26" s="6" t="s">
        <v>44</v>
      </c>
      <c r="I26" s="11">
        <v>124298017</v>
      </c>
      <c r="J26" s="11">
        <v>0</v>
      </c>
      <c r="K26" s="11">
        <v>0</v>
      </c>
      <c r="L26" s="11">
        <v>124298017</v>
      </c>
      <c r="M26" s="11">
        <v>0</v>
      </c>
      <c r="N26" s="11">
        <v>124298016.8</v>
      </c>
      <c r="O26" s="11">
        <v>0.2</v>
      </c>
      <c r="P26" s="11">
        <v>124298016.8</v>
      </c>
      <c r="Q26" s="11">
        <v>124298016.8</v>
      </c>
      <c r="R26" s="11">
        <v>124298016.8</v>
      </c>
      <c r="S26" s="7">
        <f>P26/($L26-M26)</f>
        <v>0.99999999839096387</v>
      </c>
      <c r="T26" s="7">
        <f t="shared" si="0"/>
        <v>0.99999999839096387</v>
      </c>
      <c r="U26" s="7">
        <f t="shared" si="14"/>
        <v>0.99999999839096387</v>
      </c>
    </row>
    <row r="27" spans="1:21" s="2" customFormat="1" ht="12.75" x14ac:dyDescent="0.2">
      <c r="A27" s="26" t="s">
        <v>76</v>
      </c>
      <c r="B27" s="26"/>
      <c r="C27" s="26"/>
      <c r="D27" s="26"/>
      <c r="E27" s="26"/>
      <c r="F27" s="26"/>
      <c r="G27" s="26"/>
      <c r="H27" s="27"/>
      <c r="I27" s="15">
        <f>+I26</f>
        <v>124298017</v>
      </c>
      <c r="J27" s="15">
        <f t="shared" ref="J27:R27" si="20">+J26</f>
        <v>0</v>
      </c>
      <c r="K27" s="15">
        <f t="shared" si="20"/>
        <v>0</v>
      </c>
      <c r="L27" s="15">
        <f t="shared" si="20"/>
        <v>124298017</v>
      </c>
      <c r="M27" s="15">
        <f t="shared" si="20"/>
        <v>0</v>
      </c>
      <c r="N27" s="15">
        <f t="shared" si="20"/>
        <v>124298016.8</v>
      </c>
      <c r="O27" s="15">
        <f t="shared" si="20"/>
        <v>0.2</v>
      </c>
      <c r="P27" s="15">
        <f t="shared" si="20"/>
        <v>124298016.8</v>
      </c>
      <c r="Q27" s="15">
        <f t="shared" si="20"/>
        <v>124298016.8</v>
      </c>
      <c r="R27" s="15">
        <f t="shared" si="20"/>
        <v>124298016.8</v>
      </c>
      <c r="S27" s="16">
        <f>P27/(L27-M27)</f>
        <v>0.99999999839096387</v>
      </c>
      <c r="T27" s="16">
        <f t="shared" si="0"/>
        <v>0.99999999839096387</v>
      </c>
      <c r="U27" s="16">
        <f t="shared" si="14"/>
        <v>0.99999999839096387</v>
      </c>
    </row>
    <row r="28" spans="1:21" s="2" customFormat="1" ht="51" x14ac:dyDescent="0.2">
      <c r="A28" s="5" t="s">
        <v>45</v>
      </c>
      <c r="B28" s="5" t="s">
        <v>46</v>
      </c>
      <c r="C28" s="5" t="s">
        <v>47</v>
      </c>
      <c r="D28" s="5" t="s">
        <v>48</v>
      </c>
      <c r="E28" s="5"/>
      <c r="F28" s="5" t="s">
        <v>40</v>
      </c>
      <c r="G28" s="5" t="s">
        <v>22</v>
      </c>
      <c r="H28" s="6" t="s">
        <v>49</v>
      </c>
      <c r="I28" s="11">
        <v>9500000000</v>
      </c>
      <c r="J28" s="11">
        <v>0</v>
      </c>
      <c r="K28" s="11">
        <v>0</v>
      </c>
      <c r="L28" s="11">
        <v>9500000000</v>
      </c>
      <c r="M28" s="11">
        <v>0</v>
      </c>
      <c r="N28" s="11">
        <v>8107204704.1800003</v>
      </c>
      <c r="O28" s="11">
        <v>1392795295.8199999</v>
      </c>
      <c r="P28" s="11">
        <v>8107204704.1800003</v>
      </c>
      <c r="Q28" s="11">
        <v>6352685476.1099997</v>
      </c>
      <c r="R28" s="11">
        <v>6352685476.1099997</v>
      </c>
      <c r="S28" s="7">
        <f t="shared" ref="S28:S36" si="21">P28/($L28-M28)</f>
        <v>0.85338996886105267</v>
      </c>
      <c r="T28" s="7">
        <f t="shared" si="0"/>
        <v>0.6687037343273684</v>
      </c>
      <c r="U28" s="7">
        <f t="shared" si="14"/>
        <v>0.6687037343273684</v>
      </c>
    </row>
    <row r="29" spans="1:21" s="2" customFormat="1" ht="25.5" x14ac:dyDescent="0.2">
      <c r="A29" s="5" t="s">
        <v>45</v>
      </c>
      <c r="B29" s="5" t="s">
        <v>46</v>
      </c>
      <c r="C29" s="5" t="s">
        <v>47</v>
      </c>
      <c r="D29" s="5" t="s">
        <v>50</v>
      </c>
      <c r="E29" s="5"/>
      <c r="F29" s="5" t="s">
        <v>21</v>
      </c>
      <c r="G29" s="5" t="s">
        <v>22</v>
      </c>
      <c r="H29" s="6" t="s">
        <v>51</v>
      </c>
      <c r="I29" s="11">
        <v>0</v>
      </c>
      <c r="J29" s="11">
        <v>1500000000</v>
      </c>
      <c r="K29" s="11">
        <v>0</v>
      </c>
      <c r="L29" s="11">
        <v>1500000000</v>
      </c>
      <c r="M29" s="11">
        <v>0</v>
      </c>
      <c r="N29" s="11">
        <v>1500000000</v>
      </c>
      <c r="O29" s="11">
        <v>0</v>
      </c>
      <c r="P29" s="11">
        <v>1500000000</v>
      </c>
      <c r="Q29" s="11">
        <v>1500000000</v>
      </c>
      <c r="R29" s="11">
        <v>1500000000</v>
      </c>
      <c r="S29" s="7">
        <f t="shared" si="21"/>
        <v>1</v>
      </c>
      <c r="T29" s="7">
        <f t="shared" si="0"/>
        <v>1</v>
      </c>
      <c r="U29" s="7">
        <f t="shared" si="14"/>
        <v>1</v>
      </c>
    </row>
    <row r="30" spans="1:21" s="2" customFormat="1" ht="25.5" x14ac:dyDescent="0.2">
      <c r="A30" s="5" t="s">
        <v>45</v>
      </c>
      <c r="B30" s="5" t="s">
        <v>46</v>
      </c>
      <c r="C30" s="5" t="s">
        <v>47</v>
      </c>
      <c r="D30" s="5" t="s">
        <v>50</v>
      </c>
      <c r="E30" s="5" t="s">
        <v>0</v>
      </c>
      <c r="F30" s="5" t="s">
        <v>40</v>
      </c>
      <c r="G30" s="5" t="s">
        <v>22</v>
      </c>
      <c r="H30" s="6" t="s">
        <v>51</v>
      </c>
      <c r="I30" s="11">
        <v>21500000000</v>
      </c>
      <c r="J30" s="11">
        <v>0</v>
      </c>
      <c r="K30" s="11">
        <v>0</v>
      </c>
      <c r="L30" s="11">
        <v>21500000000</v>
      </c>
      <c r="M30" s="11">
        <v>0</v>
      </c>
      <c r="N30" s="11">
        <v>18944644988.150002</v>
      </c>
      <c r="O30" s="11">
        <v>2555355011.8499999</v>
      </c>
      <c r="P30" s="11">
        <v>18944644988.150002</v>
      </c>
      <c r="Q30" s="11">
        <v>16328240870.15</v>
      </c>
      <c r="R30" s="11">
        <v>16328240870.15</v>
      </c>
      <c r="S30" s="7">
        <f t="shared" si="21"/>
        <v>0.88114627851860472</v>
      </c>
      <c r="T30" s="7">
        <f t="shared" si="0"/>
        <v>0.759453063727907</v>
      </c>
      <c r="U30" s="7">
        <f t="shared" si="14"/>
        <v>0.759453063727907</v>
      </c>
    </row>
    <row r="31" spans="1:21" s="2" customFormat="1" ht="38.25" x14ac:dyDescent="0.2">
      <c r="A31" s="5" t="s">
        <v>45</v>
      </c>
      <c r="B31" s="5" t="s">
        <v>46</v>
      </c>
      <c r="C31" s="5" t="s">
        <v>47</v>
      </c>
      <c r="D31" s="5" t="s">
        <v>52</v>
      </c>
      <c r="E31" s="5"/>
      <c r="F31" s="5" t="s">
        <v>40</v>
      </c>
      <c r="G31" s="5" t="s">
        <v>22</v>
      </c>
      <c r="H31" s="6" t="s">
        <v>53</v>
      </c>
      <c r="I31" s="11">
        <v>5000000000</v>
      </c>
      <c r="J31" s="11">
        <v>0</v>
      </c>
      <c r="K31" s="11">
        <v>0</v>
      </c>
      <c r="L31" s="11">
        <v>5000000000</v>
      </c>
      <c r="M31" s="11">
        <v>0</v>
      </c>
      <c r="N31" s="11">
        <v>4688733334</v>
      </c>
      <c r="O31" s="11">
        <v>311266666</v>
      </c>
      <c r="P31" s="11">
        <v>4688733334</v>
      </c>
      <c r="Q31" s="11">
        <v>2557533334</v>
      </c>
      <c r="R31" s="11">
        <v>2557533334</v>
      </c>
      <c r="S31" s="7">
        <f t="shared" si="21"/>
        <v>0.93774666679999996</v>
      </c>
      <c r="T31" s="7">
        <f t="shared" si="0"/>
        <v>0.51150666680000001</v>
      </c>
      <c r="U31" s="7">
        <f t="shared" si="14"/>
        <v>0.51150666680000001</v>
      </c>
    </row>
    <row r="32" spans="1:21" s="2" customFormat="1" ht="51" x14ac:dyDescent="0.2">
      <c r="A32" s="5" t="s">
        <v>45</v>
      </c>
      <c r="B32" s="5" t="s">
        <v>46</v>
      </c>
      <c r="C32" s="5" t="s">
        <v>47</v>
      </c>
      <c r="D32" s="5" t="s">
        <v>54</v>
      </c>
      <c r="E32" s="5"/>
      <c r="F32" s="5" t="s">
        <v>40</v>
      </c>
      <c r="G32" s="5" t="s">
        <v>22</v>
      </c>
      <c r="H32" s="6" t="s">
        <v>55</v>
      </c>
      <c r="I32" s="11">
        <v>4000000000</v>
      </c>
      <c r="J32" s="11">
        <v>0</v>
      </c>
      <c r="K32" s="11">
        <v>0</v>
      </c>
      <c r="L32" s="11">
        <v>4000000000</v>
      </c>
      <c r="M32" s="11">
        <v>0</v>
      </c>
      <c r="N32" s="11">
        <v>3913641815</v>
      </c>
      <c r="O32" s="11">
        <v>86358185</v>
      </c>
      <c r="P32" s="11">
        <v>3913641815</v>
      </c>
      <c r="Q32" s="11">
        <v>899204400</v>
      </c>
      <c r="R32" s="11">
        <v>899204400</v>
      </c>
      <c r="S32" s="7">
        <f t="shared" si="21"/>
        <v>0.97841045375000002</v>
      </c>
      <c r="T32" s="7">
        <f t="shared" si="0"/>
        <v>0.2248011</v>
      </c>
      <c r="U32" s="7">
        <f t="shared" si="14"/>
        <v>0.2248011</v>
      </c>
    </row>
    <row r="33" spans="1:21" s="2" customFormat="1" ht="38.25" x14ac:dyDescent="0.2">
      <c r="A33" s="5" t="s">
        <v>45</v>
      </c>
      <c r="B33" s="5" t="s">
        <v>56</v>
      </c>
      <c r="C33" s="5" t="s">
        <v>47</v>
      </c>
      <c r="D33" s="5" t="s">
        <v>48</v>
      </c>
      <c r="E33" s="5"/>
      <c r="F33" s="5" t="s">
        <v>57</v>
      </c>
      <c r="G33" s="5" t="s">
        <v>41</v>
      </c>
      <c r="H33" s="6" t="s">
        <v>58</v>
      </c>
      <c r="I33" s="11">
        <v>67920000000</v>
      </c>
      <c r="J33" s="11">
        <v>0</v>
      </c>
      <c r="K33" s="11">
        <v>0</v>
      </c>
      <c r="L33" s="11">
        <v>67920000000</v>
      </c>
      <c r="M33" s="11">
        <v>0</v>
      </c>
      <c r="N33" s="11">
        <v>67676950506</v>
      </c>
      <c r="O33" s="11">
        <v>243049494</v>
      </c>
      <c r="P33" s="11">
        <v>67676950506</v>
      </c>
      <c r="Q33" s="11">
        <v>64793245733</v>
      </c>
      <c r="R33" s="11">
        <v>64793245733</v>
      </c>
      <c r="S33" s="7">
        <f t="shared" si="21"/>
        <v>0.99642153277385159</v>
      </c>
      <c r="T33" s="7">
        <f t="shared" si="0"/>
        <v>0.95396415979093052</v>
      </c>
      <c r="U33" s="7">
        <f t="shared" si="14"/>
        <v>0.95396415979093052</v>
      </c>
    </row>
    <row r="34" spans="1:21" s="2" customFormat="1" ht="25.5" x14ac:dyDescent="0.2">
      <c r="A34" s="5" t="s">
        <v>45</v>
      </c>
      <c r="B34" s="5" t="s">
        <v>56</v>
      </c>
      <c r="C34" s="5" t="s">
        <v>47</v>
      </c>
      <c r="D34" s="5" t="s">
        <v>50</v>
      </c>
      <c r="E34" s="5"/>
      <c r="F34" s="5" t="s">
        <v>21</v>
      </c>
      <c r="G34" s="5" t="s">
        <v>22</v>
      </c>
      <c r="H34" s="6" t="s">
        <v>59</v>
      </c>
      <c r="I34" s="11">
        <v>0</v>
      </c>
      <c r="J34" s="11">
        <v>73000000000</v>
      </c>
      <c r="K34" s="11">
        <v>0</v>
      </c>
      <c r="L34" s="11">
        <v>73000000000</v>
      </c>
      <c r="M34" s="11">
        <v>0</v>
      </c>
      <c r="N34" s="11">
        <v>73000000000</v>
      </c>
      <c r="O34" s="11">
        <v>0</v>
      </c>
      <c r="P34" s="11">
        <v>73000000000</v>
      </c>
      <c r="Q34" s="11">
        <v>34729196167</v>
      </c>
      <c r="R34" s="11">
        <v>34729196167</v>
      </c>
      <c r="S34" s="7">
        <f t="shared" si="21"/>
        <v>1</v>
      </c>
      <c r="T34" s="7">
        <f t="shared" si="0"/>
        <v>0.47574241324657535</v>
      </c>
      <c r="U34" s="7">
        <f t="shared" si="14"/>
        <v>0.47574241324657535</v>
      </c>
    </row>
    <row r="35" spans="1:21" s="2" customFormat="1" ht="25.5" x14ac:dyDescent="0.2">
      <c r="A35" s="5" t="s">
        <v>45</v>
      </c>
      <c r="B35" s="5" t="s">
        <v>56</v>
      </c>
      <c r="C35" s="5" t="s">
        <v>47</v>
      </c>
      <c r="D35" s="5" t="s">
        <v>50</v>
      </c>
      <c r="E35" s="5"/>
      <c r="F35" s="5" t="s">
        <v>40</v>
      </c>
      <c r="G35" s="5" t="s">
        <v>22</v>
      </c>
      <c r="H35" s="6" t="s">
        <v>59</v>
      </c>
      <c r="I35" s="11">
        <v>162788927119</v>
      </c>
      <c r="J35" s="11">
        <v>0</v>
      </c>
      <c r="K35" s="11">
        <v>0</v>
      </c>
      <c r="L35" s="11">
        <v>162788927119</v>
      </c>
      <c r="M35" s="11">
        <v>0</v>
      </c>
      <c r="N35" s="11">
        <v>162788927119</v>
      </c>
      <c r="O35" s="11">
        <v>0</v>
      </c>
      <c r="P35" s="11">
        <v>162788927119</v>
      </c>
      <c r="Q35" s="11">
        <v>134730803833</v>
      </c>
      <c r="R35" s="11">
        <v>134730803833</v>
      </c>
      <c r="S35" s="7">
        <f t="shared" si="21"/>
        <v>1</v>
      </c>
      <c r="T35" s="7">
        <f t="shared" si="0"/>
        <v>0.82764108233547551</v>
      </c>
      <c r="U35" s="7">
        <f t="shared" si="14"/>
        <v>0.82764108233547551</v>
      </c>
    </row>
    <row r="36" spans="1:21" s="2" customFormat="1" ht="38.25" x14ac:dyDescent="0.2">
      <c r="A36" s="5" t="s">
        <v>45</v>
      </c>
      <c r="B36" s="5" t="s">
        <v>56</v>
      </c>
      <c r="C36" s="5" t="s">
        <v>47</v>
      </c>
      <c r="D36" s="5" t="s">
        <v>52</v>
      </c>
      <c r="E36" s="5" t="s">
        <v>0</v>
      </c>
      <c r="F36" s="5" t="s">
        <v>40</v>
      </c>
      <c r="G36" s="5" t="s">
        <v>22</v>
      </c>
      <c r="H36" s="6" t="s">
        <v>60</v>
      </c>
      <c r="I36" s="11">
        <v>28000000000</v>
      </c>
      <c r="J36" s="11">
        <v>0</v>
      </c>
      <c r="K36" s="11">
        <v>0</v>
      </c>
      <c r="L36" s="11">
        <v>28000000000</v>
      </c>
      <c r="M36" s="11">
        <v>0</v>
      </c>
      <c r="N36" s="11">
        <v>27458708333</v>
      </c>
      <c r="O36" s="11">
        <v>541291667</v>
      </c>
      <c r="P36" s="11">
        <v>27451787500</v>
      </c>
      <c r="Q36" s="11">
        <v>10814192333</v>
      </c>
      <c r="R36" s="11">
        <v>10814192333</v>
      </c>
      <c r="S36" s="7">
        <f t="shared" si="21"/>
        <v>0.98042098214285711</v>
      </c>
      <c r="T36" s="7">
        <f t="shared" si="0"/>
        <v>0.38622115475000002</v>
      </c>
      <c r="U36" s="7">
        <f t="shared" si="14"/>
        <v>0.38622115475000002</v>
      </c>
    </row>
    <row r="37" spans="1:21" s="2" customFormat="1" ht="51" x14ac:dyDescent="0.2">
      <c r="A37" s="5" t="s">
        <v>45</v>
      </c>
      <c r="B37" s="5" t="s">
        <v>61</v>
      </c>
      <c r="C37" s="5" t="s">
        <v>47</v>
      </c>
      <c r="D37" s="5" t="s">
        <v>48</v>
      </c>
      <c r="E37" s="5"/>
      <c r="F37" s="5" t="s">
        <v>40</v>
      </c>
      <c r="G37" s="5" t="s">
        <v>22</v>
      </c>
      <c r="H37" s="6" t="s">
        <v>62</v>
      </c>
      <c r="I37" s="11">
        <v>8500000000</v>
      </c>
      <c r="J37" s="11">
        <v>0</v>
      </c>
      <c r="K37" s="11">
        <v>0</v>
      </c>
      <c r="L37" s="11">
        <v>8500000000</v>
      </c>
      <c r="M37" s="11">
        <v>0</v>
      </c>
      <c r="N37" s="11">
        <v>8500000000</v>
      </c>
      <c r="O37" s="11">
        <v>0</v>
      </c>
      <c r="P37" s="11">
        <v>8500000000</v>
      </c>
      <c r="Q37" s="11">
        <v>300000000</v>
      </c>
      <c r="R37" s="11">
        <v>300000000</v>
      </c>
      <c r="S37" s="7">
        <f t="shared" ref="S37:S38" si="22">P37/($L37-M37)</f>
        <v>1</v>
      </c>
      <c r="T37" s="7">
        <f t="shared" ref="T37:T38" si="23">Q37/($L37-M37)</f>
        <v>3.5294117647058823E-2</v>
      </c>
      <c r="U37" s="7">
        <f t="shared" ref="U37:U38" si="24">R37/($L37-M37)</f>
        <v>3.5294117647058823E-2</v>
      </c>
    </row>
    <row r="38" spans="1:21" s="2" customFormat="1" ht="51" x14ac:dyDescent="0.2">
      <c r="A38" s="5" t="s">
        <v>45</v>
      </c>
      <c r="B38" s="5" t="s">
        <v>61</v>
      </c>
      <c r="C38" s="5" t="s">
        <v>47</v>
      </c>
      <c r="D38" s="5" t="s">
        <v>50</v>
      </c>
      <c r="E38" s="5"/>
      <c r="F38" s="5" t="s">
        <v>40</v>
      </c>
      <c r="G38" s="5" t="s">
        <v>22</v>
      </c>
      <c r="H38" s="6" t="s">
        <v>63</v>
      </c>
      <c r="I38" s="11">
        <v>15000000000</v>
      </c>
      <c r="J38" s="11">
        <v>0</v>
      </c>
      <c r="K38" s="11">
        <v>0</v>
      </c>
      <c r="L38" s="11">
        <v>15000000000</v>
      </c>
      <c r="M38" s="11">
        <v>0</v>
      </c>
      <c r="N38" s="11">
        <v>15000000000</v>
      </c>
      <c r="O38" s="11">
        <v>0</v>
      </c>
      <c r="P38" s="11">
        <v>15000000000</v>
      </c>
      <c r="Q38" s="11">
        <v>7280000000</v>
      </c>
      <c r="R38" s="11">
        <v>7280000000</v>
      </c>
      <c r="S38" s="7">
        <f t="shared" si="22"/>
        <v>1</v>
      </c>
      <c r="T38" s="7">
        <f t="shared" si="23"/>
        <v>0.48533333333333334</v>
      </c>
      <c r="U38" s="7">
        <f t="shared" si="24"/>
        <v>0.48533333333333334</v>
      </c>
    </row>
    <row r="39" spans="1:21" s="2" customFormat="1" ht="51" x14ac:dyDescent="0.2">
      <c r="A39" s="5" t="s">
        <v>45</v>
      </c>
      <c r="B39" s="5" t="s">
        <v>61</v>
      </c>
      <c r="C39" s="5" t="s">
        <v>47</v>
      </c>
      <c r="D39" s="5" t="s">
        <v>66</v>
      </c>
      <c r="E39" s="5"/>
      <c r="F39" s="5" t="s">
        <v>21</v>
      </c>
      <c r="G39" s="5" t="s">
        <v>22</v>
      </c>
      <c r="H39" s="6" t="s">
        <v>83</v>
      </c>
      <c r="I39" s="11">
        <v>0</v>
      </c>
      <c r="J39" s="11">
        <v>10500000000</v>
      </c>
      <c r="K39" s="11">
        <v>0</v>
      </c>
      <c r="L39" s="11">
        <v>10500000000</v>
      </c>
      <c r="M39" s="11">
        <v>0</v>
      </c>
      <c r="N39" s="11">
        <v>10500000000</v>
      </c>
      <c r="O39" s="11">
        <v>0</v>
      </c>
      <c r="P39" s="11">
        <v>10500000000</v>
      </c>
      <c r="Q39" s="11">
        <v>0</v>
      </c>
      <c r="R39" s="11">
        <v>0</v>
      </c>
      <c r="S39" s="7">
        <f t="shared" ref="S39:S42" si="25">P39/($L39-M39)</f>
        <v>1</v>
      </c>
      <c r="T39" s="7">
        <f t="shared" ref="T39:T42" si="26">Q39/($L39-M39)</f>
        <v>0</v>
      </c>
      <c r="U39" s="7">
        <f t="shared" ref="U39:U42" si="27">R39/($L39-M39)</f>
        <v>0</v>
      </c>
    </row>
    <row r="40" spans="1:21" s="2" customFormat="1" ht="51" x14ac:dyDescent="0.2">
      <c r="A40" s="5" t="s">
        <v>45</v>
      </c>
      <c r="B40" s="5" t="s">
        <v>61</v>
      </c>
      <c r="C40" s="5" t="s">
        <v>47</v>
      </c>
      <c r="D40" s="5" t="s">
        <v>66</v>
      </c>
      <c r="E40" s="5"/>
      <c r="F40" s="5" t="s">
        <v>40</v>
      </c>
      <c r="G40" s="5" t="s">
        <v>22</v>
      </c>
      <c r="H40" s="6" t="s">
        <v>83</v>
      </c>
      <c r="I40" s="11">
        <v>34402362826</v>
      </c>
      <c r="J40" s="11">
        <v>0</v>
      </c>
      <c r="K40" s="11">
        <v>0</v>
      </c>
      <c r="L40" s="11">
        <v>34402362826</v>
      </c>
      <c r="M40" s="11">
        <v>0</v>
      </c>
      <c r="N40" s="11">
        <v>33800166401</v>
      </c>
      <c r="O40" s="11">
        <v>602196425</v>
      </c>
      <c r="P40" s="11">
        <v>33786625505</v>
      </c>
      <c r="Q40" s="11">
        <v>6227842912</v>
      </c>
      <c r="R40" s="11">
        <v>6227842912</v>
      </c>
      <c r="S40" s="7">
        <f t="shared" si="25"/>
        <v>0.98210188863729297</v>
      </c>
      <c r="T40" s="7">
        <f t="shared" si="26"/>
        <v>0.18102951077805715</v>
      </c>
      <c r="U40" s="7">
        <f t="shared" si="27"/>
        <v>0.18102951077805715</v>
      </c>
    </row>
    <row r="41" spans="1:21" s="2" customFormat="1" ht="38.25" x14ac:dyDescent="0.2">
      <c r="A41" s="5" t="s">
        <v>45</v>
      </c>
      <c r="B41" s="5" t="s">
        <v>64</v>
      </c>
      <c r="C41" s="5" t="s">
        <v>47</v>
      </c>
      <c r="D41" s="5" t="s">
        <v>50</v>
      </c>
      <c r="E41" s="5"/>
      <c r="F41" s="5" t="s">
        <v>40</v>
      </c>
      <c r="G41" s="5" t="s">
        <v>22</v>
      </c>
      <c r="H41" s="6" t="s">
        <v>65</v>
      </c>
      <c r="I41" s="11">
        <v>6000000000</v>
      </c>
      <c r="J41" s="11">
        <v>0</v>
      </c>
      <c r="K41" s="11">
        <v>0</v>
      </c>
      <c r="L41" s="11">
        <v>6000000000</v>
      </c>
      <c r="M41" s="11">
        <v>0</v>
      </c>
      <c r="N41" s="11">
        <v>6000000000</v>
      </c>
      <c r="O41" s="11">
        <v>0</v>
      </c>
      <c r="P41" s="11">
        <v>6000000000</v>
      </c>
      <c r="Q41" s="11">
        <v>2105000000</v>
      </c>
      <c r="R41" s="11">
        <v>2105000000</v>
      </c>
      <c r="S41" s="7">
        <f t="shared" si="25"/>
        <v>1</v>
      </c>
      <c r="T41" s="7">
        <f t="shared" si="26"/>
        <v>0.35083333333333333</v>
      </c>
      <c r="U41" s="7">
        <f t="shared" si="27"/>
        <v>0.35083333333333333</v>
      </c>
    </row>
    <row r="42" spans="1:21" s="2" customFormat="1" ht="51" x14ac:dyDescent="0.2">
      <c r="A42" s="5" t="s">
        <v>45</v>
      </c>
      <c r="B42" s="5" t="s">
        <v>64</v>
      </c>
      <c r="C42" s="5" t="s">
        <v>47</v>
      </c>
      <c r="D42" s="5" t="s">
        <v>66</v>
      </c>
      <c r="E42" s="5"/>
      <c r="F42" s="5" t="s">
        <v>40</v>
      </c>
      <c r="G42" s="5" t="s">
        <v>22</v>
      </c>
      <c r="H42" s="6" t="s">
        <v>67</v>
      </c>
      <c r="I42" s="11">
        <v>10000000000</v>
      </c>
      <c r="J42" s="11">
        <v>0</v>
      </c>
      <c r="K42" s="11">
        <v>0</v>
      </c>
      <c r="L42" s="11">
        <v>10000000000</v>
      </c>
      <c r="M42" s="11">
        <v>0</v>
      </c>
      <c r="N42" s="11">
        <v>9990595114</v>
      </c>
      <c r="O42" s="11">
        <v>9404886</v>
      </c>
      <c r="P42" s="11">
        <v>9990595114</v>
      </c>
      <c r="Q42" s="11">
        <v>5308978415</v>
      </c>
      <c r="R42" s="11">
        <v>5308978415</v>
      </c>
      <c r="S42" s="7">
        <f t="shared" si="25"/>
        <v>0.99905951140000004</v>
      </c>
      <c r="T42" s="7">
        <f t="shared" si="26"/>
        <v>0.53089784149999997</v>
      </c>
      <c r="U42" s="7">
        <f t="shared" si="27"/>
        <v>0.53089784149999997</v>
      </c>
    </row>
    <row r="43" spans="1:21" s="2" customFormat="1" ht="12.75" x14ac:dyDescent="0.2">
      <c r="A43" s="26" t="s">
        <v>77</v>
      </c>
      <c r="B43" s="26"/>
      <c r="C43" s="26"/>
      <c r="D43" s="26"/>
      <c r="E43" s="26"/>
      <c r="F43" s="26"/>
      <c r="G43" s="26"/>
      <c r="H43" s="27"/>
      <c r="I43" s="15">
        <f>SUM(I28:I42)</f>
        <v>372611289945</v>
      </c>
      <c r="J43" s="15">
        <f t="shared" ref="J43:R43" si="28">SUM(J28:J42)</f>
        <v>85000000000</v>
      </c>
      <c r="K43" s="15">
        <f t="shared" si="28"/>
        <v>0</v>
      </c>
      <c r="L43" s="15">
        <f t="shared" si="28"/>
        <v>457611289945</v>
      </c>
      <c r="M43" s="15">
        <f t="shared" si="28"/>
        <v>0</v>
      </c>
      <c r="N43" s="15">
        <f t="shared" si="28"/>
        <v>451869572314.33002</v>
      </c>
      <c r="O43" s="15">
        <f t="shared" si="28"/>
        <v>5741717630.6700001</v>
      </c>
      <c r="P43" s="15">
        <f t="shared" si="28"/>
        <v>451849110585.33002</v>
      </c>
      <c r="Q43" s="15">
        <f t="shared" si="28"/>
        <v>293926923473.26001</v>
      </c>
      <c r="R43" s="15">
        <f t="shared" si="28"/>
        <v>293926923473.26001</v>
      </c>
      <c r="S43" s="16">
        <f>P43/(L43-M43)</f>
        <v>0.98740813549341733</v>
      </c>
      <c r="T43" s="16">
        <f t="shared" si="0"/>
        <v>0.64230697522473035</v>
      </c>
      <c r="U43" s="16">
        <f t="shared" si="14"/>
        <v>0.64230697522473035</v>
      </c>
    </row>
    <row r="44" spans="1:21" x14ac:dyDescent="0.3">
      <c r="A44" s="21" t="s">
        <v>78</v>
      </c>
      <c r="B44" s="21"/>
      <c r="C44" s="21"/>
      <c r="D44" s="21"/>
      <c r="E44" s="21"/>
      <c r="F44" s="21"/>
      <c r="G44" s="21"/>
      <c r="H44" s="22"/>
      <c r="I44" s="17">
        <f t="shared" ref="I44:R44" si="29">+I25+I27+I43</f>
        <v>399960584962</v>
      </c>
      <c r="J44" s="17">
        <f t="shared" si="29"/>
        <v>85467150772</v>
      </c>
      <c r="K44" s="17">
        <f t="shared" si="29"/>
        <v>467150772</v>
      </c>
      <c r="L44" s="17">
        <f t="shared" si="29"/>
        <v>484960584962</v>
      </c>
      <c r="M44" s="17">
        <f t="shared" si="29"/>
        <v>0</v>
      </c>
      <c r="N44" s="17">
        <f t="shared" si="29"/>
        <v>478105962388.64001</v>
      </c>
      <c r="O44" s="17">
        <f t="shared" si="29"/>
        <v>6854622573.3600006</v>
      </c>
      <c r="P44" s="17">
        <f t="shared" si="29"/>
        <v>478085500659.64001</v>
      </c>
      <c r="Q44" s="17">
        <f t="shared" si="29"/>
        <v>319646055891.81</v>
      </c>
      <c r="R44" s="17">
        <f t="shared" si="29"/>
        <v>319620142051.81</v>
      </c>
      <c r="S44" s="18">
        <f>P44/($L$44-$M$44)</f>
        <v>0.98582341634444648</v>
      </c>
      <c r="T44" s="18">
        <f>Q44/($L$44-$M$44)</f>
        <v>0.65911759801439629</v>
      </c>
      <c r="U44" s="18">
        <f>R44/($L$44-$M$44)</f>
        <v>0.65906416307390103</v>
      </c>
    </row>
    <row r="45" spans="1:21" x14ac:dyDescent="0.3">
      <c r="I45" s="13"/>
      <c r="J45" s="13"/>
      <c r="K45" s="13"/>
      <c r="L45" s="13"/>
      <c r="M45" s="13"/>
      <c r="N45" s="13"/>
      <c r="O45" s="13"/>
      <c r="P45" s="13"/>
      <c r="Q45" s="13"/>
      <c r="R45" s="13"/>
    </row>
    <row r="46" spans="1:21" x14ac:dyDescent="0.3">
      <c r="I46" s="13"/>
      <c r="J46" s="13"/>
      <c r="K46" s="13"/>
      <c r="L46" s="13"/>
      <c r="M46" s="13"/>
      <c r="N46" s="13"/>
      <c r="O46" s="13"/>
      <c r="P46" s="13"/>
      <c r="Q46" s="13"/>
      <c r="R46" s="13"/>
      <c r="T46" s="19"/>
    </row>
    <row r="47" spans="1:21" x14ac:dyDescent="0.3">
      <c r="T47" s="20"/>
    </row>
    <row r="48" spans="1:21" x14ac:dyDescent="0.3">
      <c r="S48" s="14"/>
    </row>
  </sheetData>
  <mergeCells count="13">
    <mergeCell ref="A12:H12"/>
    <mergeCell ref="A1:U1"/>
    <mergeCell ref="A2:U2"/>
    <mergeCell ref="A3:U3"/>
    <mergeCell ref="A4:U4"/>
    <mergeCell ref="A5:U5"/>
    <mergeCell ref="A44:H44"/>
    <mergeCell ref="A14:H14"/>
    <mergeCell ref="A19:H19"/>
    <mergeCell ref="A24:H24"/>
    <mergeCell ref="A25:H25"/>
    <mergeCell ref="A27:H27"/>
    <mergeCell ref="A43:H43"/>
  </mergeCells>
  <pageMargins left="0.78740157480314998" right="0.78740157480314998" top="0.78740157480314998" bottom="0.78740157480314998" header="0.78740157480314998" footer="0.78740157480314998"/>
  <pageSetup paperSize="5" scale="45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DICIEMBRE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Leydi Bibiana Patiño Amaya</dc:creator>
  <cp:lastModifiedBy>Yuriana Beatriz Sánchez Pinto</cp:lastModifiedBy>
  <dcterms:created xsi:type="dcterms:W3CDTF">2022-08-10T18:40:50Z</dcterms:created>
  <dcterms:modified xsi:type="dcterms:W3CDTF">2024-01-26T15:12:48Z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