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lcgomez\LAURA GOMEZ\PLANEACION ESTRATEGICA PAI-PEI\2021\PLAN DE INVERSION\"/>
    </mc:Choice>
  </mc:AlternateContent>
  <xr:revisionPtr revIDLastSave="0" documentId="13_ncr:1_{F17299DB-FBE0-4D37-8D97-6ABAA8C81661}" xr6:coauthVersionLast="47" xr6:coauthVersionMax="47" xr10:uidLastSave="{00000000-0000-0000-0000-000000000000}"/>
  <bookViews>
    <workbookView xWindow="-120" yWindow="-120" windowWidth="20730" windowHeight="11160" tabRatio="714" firstSheet="1" activeTab="2" xr2:uid="{00000000-000D-0000-FFFF-FFFF00000000}"/>
  </bookViews>
  <sheets>
    <sheet name="PLAN INVERSIÓN (INICIAL)" sheetId="4" state="hidden" r:id="rId1"/>
    <sheet name="Portada" sheetId="7" r:id="rId2"/>
    <sheet name="Plan de Inversión 2021" sheetId="6" r:id="rId3"/>
    <sheet name="Control de Cambios" sheetId="8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2">'Plan de Inversión 2021'!$B$1:$R$88</definedName>
    <definedName name="_xlnm.Print_Area" localSheetId="0">'PLAN INVERSIÓN (INICIAL)'!$A$1:$L$14</definedName>
    <definedName name="_xlnm.Print_Area" localSheetId="1">Portada!$A$1:$J$47</definedName>
    <definedName name="Z_174A2EF9_B040_4AC2_9A69_ACC64BAE66F9_.wvu.Rows" localSheetId="1" hidden="1">Portada!#REF!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0" i="6" l="1"/>
  <c r="R50" i="6" s="1"/>
  <c r="R53" i="6" l="1"/>
  <c r="R91" i="6"/>
  <c r="R86" i="6"/>
  <c r="R87" i="6"/>
  <c r="R98" i="6"/>
  <c r="M18" i="6"/>
  <c r="M36" i="6" l="1"/>
  <c r="R11" i="6" l="1"/>
  <c r="R12" i="6"/>
  <c r="R13" i="6"/>
  <c r="R14" i="6"/>
  <c r="R15" i="6"/>
  <c r="R16" i="6"/>
  <c r="R17" i="6"/>
  <c r="R38" i="6" l="1"/>
  <c r="R39" i="6"/>
  <c r="R40" i="6"/>
  <c r="R41" i="6"/>
  <c r="R42" i="6"/>
  <c r="R43" i="6"/>
  <c r="R44" i="6"/>
  <c r="R45" i="6"/>
  <c r="M46" i="6"/>
  <c r="M47" i="6" s="1"/>
  <c r="R46" i="6" l="1"/>
  <c r="R77" i="6"/>
  <c r="M78" i="6"/>
  <c r="M100" i="6" l="1"/>
  <c r="M101" i="6" l="1"/>
  <c r="R63" i="6" l="1"/>
  <c r="R72" i="6"/>
  <c r="R71" i="6"/>
  <c r="R70" i="6"/>
  <c r="R69" i="6"/>
  <c r="R68" i="6"/>
  <c r="R67" i="6"/>
  <c r="R66" i="6"/>
  <c r="R65" i="6"/>
  <c r="R64" i="6"/>
  <c r="R62" i="6"/>
  <c r="R61" i="6"/>
  <c r="M60" i="6"/>
  <c r="R60" i="6" s="1"/>
  <c r="M53" i="6" l="1"/>
  <c r="R55" i="6"/>
  <c r="R51" i="6"/>
  <c r="R52" i="6"/>
  <c r="R8" i="6" l="1"/>
  <c r="R9" i="6" s="1"/>
  <c r="R79" i="6" l="1"/>
  <c r="R48" i="6" l="1"/>
  <c r="M9" i="6" l="1"/>
  <c r="N101" i="6" l="1"/>
  <c r="O101" i="6"/>
  <c r="P101" i="6"/>
  <c r="Q101" i="6"/>
  <c r="M95" i="6"/>
  <c r="O95" i="6"/>
  <c r="P95" i="6"/>
  <c r="Q95" i="6"/>
  <c r="O88" i="6"/>
  <c r="P88" i="6"/>
  <c r="Q88" i="6"/>
  <c r="M88" i="6"/>
  <c r="R100" i="6"/>
  <c r="R99" i="6"/>
  <c r="R97" i="6"/>
  <c r="R96" i="6"/>
  <c r="R94" i="6"/>
  <c r="R93" i="6"/>
  <c r="R92" i="6"/>
  <c r="R90" i="6"/>
  <c r="R85" i="6"/>
  <c r="R84" i="6"/>
  <c r="R83" i="6"/>
  <c r="R82" i="6"/>
  <c r="R81" i="6"/>
  <c r="R80" i="6"/>
  <c r="R76" i="6"/>
  <c r="R75" i="6"/>
  <c r="R74" i="6"/>
  <c r="N73" i="6"/>
  <c r="O73" i="6"/>
  <c r="P73" i="6"/>
  <c r="Q73" i="6"/>
  <c r="M73" i="6"/>
  <c r="R57" i="6"/>
  <c r="R58" i="6"/>
  <c r="R49" i="6"/>
  <c r="R37" i="6"/>
  <c r="R47" i="6" s="1"/>
  <c r="Q47" i="6"/>
  <c r="N47" i="6"/>
  <c r="O47" i="6"/>
  <c r="P47" i="6"/>
  <c r="N36" i="6"/>
  <c r="O36" i="6"/>
  <c r="P36" i="6"/>
  <c r="Q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N18" i="6"/>
  <c r="O18" i="6"/>
  <c r="P18" i="6"/>
  <c r="Q18" i="6"/>
  <c r="R10" i="6"/>
  <c r="R18" i="6" s="1"/>
  <c r="N9" i="6"/>
  <c r="O9" i="6"/>
  <c r="P9" i="6"/>
  <c r="Q9" i="6"/>
  <c r="R36" i="6" l="1"/>
  <c r="R78" i="6"/>
  <c r="R88" i="6"/>
  <c r="R101" i="6"/>
  <c r="R73" i="6"/>
  <c r="Q102" i="6"/>
  <c r="O59" i="6" l="1"/>
  <c r="P59" i="6"/>
  <c r="N78" i="6"/>
  <c r="O78" i="6"/>
  <c r="P78" i="6"/>
  <c r="N53" i="6"/>
  <c r="P53" i="6"/>
  <c r="P102" i="6" l="1"/>
  <c r="O53" i="6"/>
  <c r="O102" i="6" s="1"/>
  <c r="R54" i="6" l="1"/>
  <c r="M59" i="6"/>
  <c r="M102" i="6" s="1"/>
  <c r="R56" i="6" l="1"/>
  <c r="R59" i="6" s="1"/>
  <c r="N59" i="6"/>
  <c r="J9" i="4"/>
  <c r="I9" i="4"/>
  <c r="H9" i="4"/>
  <c r="R89" i="6" l="1"/>
  <c r="R95" i="6" s="1"/>
  <c r="R102" i="6" s="1"/>
  <c r="R106" i="6" s="1"/>
  <c r="N95" i="6"/>
  <c r="N88" i="6"/>
  <c r="N102" i="6" s="1"/>
  <c r="N10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Leonardo Briceno Moreno</author>
  </authors>
  <commentList>
    <comment ref="C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Cristina Gomez Rodríguez</author>
  </authors>
  <commentList>
    <comment ref="M90" authorId="0" shapeId="0" xr:uid="{89585862-CD3F-46CB-91C6-DF6527CC3F21}">
      <text>
        <r>
          <rPr>
            <b/>
            <sz val="9"/>
            <color indexed="81"/>
            <rFont val="Tahoma"/>
            <family val="2"/>
          </rPr>
          <t>Laura Cristina Gomez Rodríguez:</t>
        </r>
        <r>
          <rPr>
            <sz val="9"/>
            <color indexed="81"/>
            <rFont val="Tahoma"/>
            <family val="2"/>
          </rPr>
          <t xml:space="preserve">
cuenta con bloqueo de $1.000.000.000</t>
        </r>
      </text>
    </comment>
    <comment ref="M100" authorId="0" shapeId="0" xr:uid="{24132F9A-C3D0-4D35-A241-42B38C06069C}">
      <text>
        <r>
          <rPr>
            <b/>
            <sz val="9"/>
            <color indexed="81"/>
            <rFont val="Tahoma"/>
            <family val="2"/>
          </rPr>
          <t>Laura Cristina Gomez Rodríguez:</t>
        </r>
        <r>
          <rPr>
            <sz val="9"/>
            <color indexed="81"/>
            <rFont val="Tahoma"/>
            <family val="2"/>
          </rPr>
          <t xml:space="preserve">
Cuenta con bloqueo de $1.500.000.000</t>
        </r>
      </text>
    </comment>
  </commentList>
</comments>
</file>

<file path=xl/sharedStrings.xml><?xml version="1.0" encoding="utf-8"?>
<sst xmlns="http://schemas.openxmlformats.org/spreadsheetml/2006/main" count="381" uniqueCount="270">
  <si>
    <t>OBJETIVO ESTRATÉGICO</t>
  </si>
  <si>
    <t>ÁREA RESPONSABLE</t>
  </si>
  <si>
    <t>CÓDIGO DEL  PROYECTO DE  INVERSIÓN</t>
  </si>
  <si>
    <t>PROYECTO DE INVERSIÓN</t>
  </si>
  <si>
    <t>ACTIVIDADES DEL GASTO</t>
  </si>
  <si>
    <t>INDICADOR</t>
  </si>
  <si>
    <t>META SUIFP</t>
  </si>
  <si>
    <t>RECURSOS FINANCIEROS</t>
  </si>
  <si>
    <t>OBSERVACIONES</t>
  </si>
  <si>
    <t>MODIFICACIONES</t>
  </si>
  <si>
    <t>DISPONIBLE</t>
  </si>
  <si>
    <t>Subtotal</t>
  </si>
  <si>
    <r>
      <rPr>
        <b/>
        <sz val="11"/>
        <color theme="1"/>
        <rFont val="Arial"/>
        <family val="2"/>
      </rPr>
      <t>VERSIÓN:</t>
    </r>
    <r>
      <rPr>
        <sz val="11"/>
        <color theme="1"/>
        <rFont val="Arial"/>
        <family val="2"/>
      </rPr>
      <t xml:space="preserve"> 00</t>
    </r>
  </si>
  <si>
    <r>
      <rPr>
        <b/>
        <sz val="11"/>
        <color theme="1"/>
        <rFont val="Arial"/>
        <family val="2"/>
      </rPr>
      <t>FECHA:</t>
    </r>
    <r>
      <rPr>
        <sz val="11"/>
        <color theme="1"/>
        <rFont val="Arial"/>
        <family val="2"/>
      </rPr>
      <t xml:space="preserve"> 2016-07-11</t>
    </r>
  </si>
  <si>
    <t>PLAN ANUAL DE INVERSIÓN</t>
  </si>
  <si>
    <r>
      <rPr>
        <b/>
        <sz val="11"/>
        <color theme="1"/>
        <rFont val="Arial"/>
        <family val="2"/>
      </rPr>
      <t>CÓDIGO:</t>
    </r>
    <r>
      <rPr>
        <sz val="11"/>
        <color theme="1"/>
        <rFont val="Arial"/>
        <family val="2"/>
      </rPr>
      <t xml:space="preserve"> G101PR01F10</t>
    </r>
  </si>
  <si>
    <t>APROPIACIÓN VIGENTE</t>
  </si>
  <si>
    <t>MODIFICACIONES EN TRÁMITE*</t>
  </si>
  <si>
    <t>Proyecto de Inversión</t>
  </si>
  <si>
    <t>PLAN ANUAL DE INVERSIÓN Y GASTO PÚBLICO</t>
  </si>
  <si>
    <t>Créditos educativos condonables para la realización de estudios de maestria en el exterior Otorgados</t>
  </si>
  <si>
    <t>Apoyar la financiaciación de es estudios de maestria en el exterior en áreas generales a través del programa "crédito-beca" con Colfuturo</t>
  </si>
  <si>
    <t>Posdoctores apoyados</t>
  </si>
  <si>
    <t>Financiar estudios de posdoctorado</t>
  </si>
  <si>
    <t>Créditos educativos condonables para la realización de estudios de doctorado en el exterior Otorgados</t>
  </si>
  <si>
    <t>Financiar estudios de doctorado en el exterior</t>
  </si>
  <si>
    <t>Recursos girados al FFJC</t>
  </si>
  <si>
    <t>N/A</t>
  </si>
  <si>
    <t>Mejoramiento del impacto de la Investigación científica en el sector salud</t>
  </si>
  <si>
    <t>Programas y Proyectos Cofinanciados en líneas prioritarias en salud</t>
  </si>
  <si>
    <t>Apoyar financiera y tecnicamente los programas y proyectos de investigación en salud</t>
  </si>
  <si>
    <t xml:space="preserve">Investigadores reconocidos </t>
  </si>
  <si>
    <t>Verificación de criterios</t>
  </si>
  <si>
    <t>Seleccionar actores</t>
  </si>
  <si>
    <t xml:space="preserve">Bases de datos disponibles para consulta por actores del SNCTI </t>
  </si>
  <si>
    <t>Adquirir herramientas para obtener datos de CTeI</t>
  </si>
  <si>
    <t>Realizar pagos de acceso a herramientas de CTeI</t>
  </si>
  <si>
    <t xml:space="preserve">Proyectos financiados para la investigación y generación de nuevo conocimiento </t>
  </si>
  <si>
    <t>Evaluar propuestas</t>
  </si>
  <si>
    <t>Contratar financiables</t>
  </si>
  <si>
    <t>Acuerdos de cooperación obtenidos</t>
  </si>
  <si>
    <t>Participar en los escenarios de internacionalización de CTeI.</t>
  </si>
  <si>
    <t>Gestionar alianzas Internacionales que promuevan el fortalecimiento de la CTeI en Colombia.</t>
  </si>
  <si>
    <t>Gestionar actividades que involucren la CTeI de Colombia en el ámbito Internacional.</t>
  </si>
  <si>
    <t>Eventos realizados</t>
  </si>
  <si>
    <t>Apoyar las actividades de movilidad, eventos y seguimiento de la Entidad</t>
  </si>
  <si>
    <t>Areas técnicas apoyadas a través de la contraración de personal requerido</t>
  </si>
  <si>
    <t>Apoyar las áreas técnicas de la Entidad con el talento humano requerido</t>
  </si>
  <si>
    <t>Espacios en medios masivos de comunicación dedicados a temas de CTeI</t>
  </si>
  <si>
    <t>Gestionar espacios con medios de comunicación para la divulgación sobre información en medios de comunicación</t>
  </si>
  <si>
    <t>Estudios para planeación y formulación de políticas</t>
  </si>
  <si>
    <t>Evaluar las iniciativas de política para afrontar los grandes retos nacionales</t>
  </si>
  <si>
    <t>Oficina de Tecnologías de la Información y comunicaciones TIC</t>
  </si>
  <si>
    <t>Apoyo al proceso de transformación digital para la gestión y prestación de servicios de ti en el sector CTI y a nivel  nacional</t>
  </si>
  <si>
    <t xml:space="preserve">Documentos de política </t>
  </si>
  <si>
    <t>Implementar, Mantener y Madurar el Modelo de Seguridad y Privacidad de la Información en la Entidad</t>
  </si>
  <si>
    <t>Desarrollar o Adquirir, implementar y dar soporte a aplicaciones que apalanquen los procesos misionales y de apoyo a la gestión</t>
  </si>
  <si>
    <t>Realizar la gestión de los servicios tecnológicos de la Entidad</t>
  </si>
  <si>
    <t>Suministrar la infraestructura tecnológica que soporte los servicios tecnológicos y los sistemas de información de la Entidad</t>
  </si>
  <si>
    <t>Dirección y Desarrollo Tecnológico e innovación</t>
  </si>
  <si>
    <t>Desarrollo de vocaciones científicas y capacidades para la investigación en niños y jóvenes a nivel Nacional</t>
  </si>
  <si>
    <t>Jóvenes y niños apoyados</t>
  </si>
  <si>
    <t>Generar incentivos para que jóvenes con vocación científica accedan y aprovechen espacios de fortalecimiento de sus capacidades para la investigación e innovación (jóvenes investigadores)</t>
  </si>
  <si>
    <t>Documentos de política</t>
  </si>
  <si>
    <t>Desarrollar estrategias de reconocimiento y articulación de actores del programa de fortalecimiento de las vocaciones científicas en Instituciones educativas (jóvenes investigadores)</t>
  </si>
  <si>
    <t>Diseñar e implementar estrategias de capacitación a maestros vinculados al programa de fomento a vocaciones científicas</t>
  </si>
  <si>
    <t>Brindar apoyo técnico y financiero para el desarrollo de actividades que generen y fortalezcan vocaciones científicas en niños y jóvenes del país</t>
  </si>
  <si>
    <t>Apoyo al fomento y desarrollo de la apropiación social de la CTeI ASCTI Nacional</t>
  </si>
  <si>
    <t>Estrategias</t>
  </si>
  <si>
    <t>Producir contenidos multiformatos con temáticas en Ciencia, Tecnología e Innovación</t>
  </si>
  <si>
    <t>Producir activaciones regionales de carácter inspirador con temáticas en CTeI</t>
  </si>
  <si>
    <t>Fortalecer la plataforma web y los canales digitales para la difusión de la CTeI</t>
  </si>
  <si>
    <t>Desarrollar espacios de reflexión y diálogo sobre cultura y Apropiación Social de CTeI en Centros de Ciencia o estrategias similares</t>
  </si>
  <si>
    <t>Capacitación de recursos humanos para la investigación Nacional</t>
  </si>
  <si>
    <t>Aumentar el aprovechamiento de las Actividades de Ciencia Tecnología e Innovación en la Bioeconomía en Colombia</t>
  </si>
  <si>
    <t>Estrategias de comunicación con enfoque en ciencia, tecnología y sociedad implementadas</t>
  </si>
  <si>
    <t>Recursos  comprometidos con vigencia futura (cohortes 2016 y 2019)</t>
  </si>
  <si>
    <t>Evaluación de Impacto</t>
  </si>
  <si>
    <t>Realizar evaluación de impacto de acuerdo con lo definido en el Conpes 3981</t>
  </si>
  <si>
    <t>Documentos técnicos elaborados - Fortalecer el sistema de Gestión Documental de la Entidad</t>
  </si>
  <si>
    <t>Acompañar técnicamente el desarrollo de procesos de Apropiación Social de CTeI a partir del diálogo e intercambio de conocimientos.
Ideas para el cambio</t>
  </si>
  <si>
    <t>Acompañar el proceso de autoevaluación de Centros de Ciencia en el marco del proceso de reconocimiento de actores del SNCTeI</t>
  </si>
  <si>
    <t>Realizar los procesos de Centros de Ciencia en el marco del proceso de reconocimiento de actores del SNCTeI</t>
  </si>
  <si>
    <t>Financiar propuestas de la convocatoria o concurso que promueva la participación de ciudadanos y comunidades en actividades de CTeI.</t>
  </si>
  <si>
    <t>NA</t>
  </si>
  <si>
    <t xml:space="preserve"> </t>
  </si>
  <si>
    <t>FECHA</t>
  </si>
  <si>
    <t>Versión inicial del Plan de Anual de Inversión</t>
  </si>
  <si>
    <t>ADQUISICIÓN DE BIENES Y SERVICIOS - SERVICIOS DE INFORMACIÓN PARA LA CTEI - APOYO AL PROCESO DE TRANSFORMACIÓN DIGITAL PARA LA GESTIÓN Y PRESTACIÓN DE SERVICIOS DE TI EN EL SECTOR CTI Y A NIVEL  NACIONAL</t>
  </si>
  <si>
    <t>TRANSFERENCIAS CORRIENTES - SERVICIOS DE INFORMACIÓN PARA LA CTEI - APOYO AL PROCESO DE TRANSFORMACIÓN DIGITAL PARA LA GESTIÓN Y PRESTACIÓN DE SERVICIOS DE TI EN EL SECTOR CTI Y A NIVEL  NACIONAL</t>
  </si>
  <si>
    <t>ADQUISICIÓN DE BIENES Y SERVICIOS - SERVICIO DE COORDINACIÓN INSTITUCIONAL - ADMINISTRACIÓN SISTEMA NACIONAL DE CIENCIA Y TECNOLOGÍA  NACIONAL</t>
  </si>
  <si>
    <t>TRANSFERENCIAS CORRIENTES - DOCUMENTOS DE POLÍTICA - ADMINISTRACIÓN SISTEMA NACIONAL DE CIENCIA Y TECNOLOGÍA  NACIONAL</t>
  </si>
  <si>
    <t>TRANSFERENCIAS CORRIENTES - SERVICIO DE DIVULGACIÓN - ADMINISTRACIÓN SISTEMA NACIONAL DE CIENCIA Y TECNOLOGÍA  NACIONAL</t>
  </si>
  <si>
    <t>ADQUISICIÓN DE BIENES Y SERVICIOS - SERVICIO DE ACCESO A BIBLIOGRAFÍA ESPECIALIZADA - FORTALECIMIENTO DE LAS CAPACIDADES DE LOS ACTORES DEL SNCTEI PARA LA GENERACIÓN DE CONOCIMIENTO A NIVEL  NACIONAL</t>
  </si>
  <si>
    <t>TRANSFERENCIAS CORRIENTES - SERVICIO DE APOYO FINANCIERO PARA LA GENERACIÓN DE NUEVO CONOCIMIENTO - FORTALECIMIENTO DE LAS CAPACIDADES DE LOS ACTORES DEL SNCTEI PARA LA GENERACIÓN DE CONOCIMIENTO A NIVEL  NACIONAL</t>
  </si>
  <si>
    <t>TRANSFERENCIAS CORRIENTES - SERVICIO DE CLASIFICACIÓN Y RECONOCIMIENTO DE ACTORES DEL SNCTI - FORTALECIMIENTO DE LAS CAPACIDADES DE LOS ACTORES DEL SNCTEI PARA LA GENERACIÓN DE CONOCIMIENTO A NIVEL  NACIONAL</t>
  </si>
  <si>
    <t>TRANSFERENCIAS CORRIENTES - SERVICIO DE APOYO PARA EL DESARROLLO TECNOLÓGICO Y LA INNOVACIÓN - INCREMENTO DE LAS ACTIVIDADES DE CIENCIA, TECNOLOGIA E INNOVACION EN LA CONSTRUCCION DE LA BIOECONOMIA A NIVEL NACIONAL</t>
  </si>
  <si>
    <t>TRANSFERENCIAS CORRIENTES - SERVICIO DE APOYO PARA LA TRANSFERENCIA DE CONOCIMIENTO Y TECNOLOGÍA - INCREMENTO DE LAS ACTIVIDADES DE CIENCIA, TECNOLOGIA E INNOVACION EN LA CONSTRUCCION DE LA BIOECONOMIA A NIVEL NACIONAL</t>
  </si>
  <si>
    <t>TRANSFERENCIAS CORRIENTES - SERVICIO DE APOYO PARA LA REALIZACIÓN DE EXPEDICIONES CIENTÍFICAS - INCREMENTO DE LAS ACTIVIDADES DE CIENCIA, TECNOLOGIA E INNOVACION EN LA CONSTRUCCION DE LA BIOECONOMIA A NIVEL NACIONAL</t>
  </si>
  <si>
    <t>TRANSFERENCIAS CORRIENTES - SERVICIO DE APOYO PARA LA CURADURÍA DE COLECCIONES BIOLÓGICAS - INCREMENTO DE LAS ACTIVIDADES DE CIENCIA, TECNOLOGIA E INNOVACION EN LA CONSTRUCCION DE LA BIOECONOMIA A NIVEL NACIONAL</t>
  </si>
  <si>
    <t>TRANSFERENCIAS CORRIENTES - SERVICIO DE APOYO FINANCIERO PARA EL FOMENTO DE VOCACIONES CIENTÍFICAS EN CTEI - DESARROLLO DE VOCACIONES CIENTÍFICAS Y CAPACIDADES PARA LA INVESTIGACIÓN EN NIÑOS Y JÓVENES A NIVEL  NACIONAL</t>
  </si>
  <si>
    <t>TRANSFERENCIAS CORRIENTES - SERVICIOS DE APOYO PARA LA GESTIÓN DEL CONOCIMIENTO EN CULTURA Y APROPIACIÓN SOCIAL DE LA CIENCIA, LA TECNOLOGÍA Y LA INNOVACIÓN - APOYO  AL FOMENTO Y DESARROLLO DE LA APROPIACIÓN SOCIAL DE LA CTEI - ASCTI  NACIONAL</t>
  </si>
  <si>
    <t>Indice de Gobierno en Línea  (**)
Nivel de Satisfacción de los
usuarios del sector CTeI en la prestación de
servicios tecnológicos</t>
  </si>
  <si>
    <t>100% de los criterios priorizados para la vigencia
97%</t>
  </si>
  <si>
    <t>Mega</t>
  </si>
  <si>
    <t>Dirección Responsable</t>
  </si>
  <si>
    <r>
      <rPr>
        <b/>
        <sz val="14"/>
        <color theme="1"/>
        <rFont val="Arial Narrow"/>
        <family val="2"/>
      </rPr>
      <t>CÓDIGO:</t>
    </r>
    <r>
      <rPr>
        <sz val="14"/>
        <color theme="1"/>
        <rFont val="Arial Narrow"/>
        <family val="2"/>
      </rPr>
      <t xml:space="preserve"> D101PR01F03</t>
    </r>
  </si>
  <si>
    <t>Viceministerio</t>
  </si>
  <si>
    <t>Indicador de Producto</t>
  </si>
  <si>
    <t>Meta de la Vigencia SUIFP</t>
  </si>
  <si>
    <t>Rubro Presupuestal</t>
  </si>
  <si>
    <t>Concepto rubro presupuestal</t>
  </si>
  <si>
    <t>Actividades del Gasto SUIFP</t>
  </si>
  <si>
    <t>Apropiación Inicial</t>
  </si>
  <si>
    <t>Apropiación con Vigencias Futuras</t>
  </si>
  <si>
    <t>Créditos</t>
  </si>
  <si>
    <t>Contracréditos</t>
  </si>
  <si>
    <t>Apropiación Vigente</t>
  </si>
  <si>
    <t>C-3901-1000-5-0-3901007-02</t>
  </si>
  <si>
    <t>C-3901-1000-5-0-3901007-03</t>
  </si>
  <si>
    <t>C-3901-1000-6-0-3901005-02</t>
  </si>
  <si>
    <t>C-3901-1000-6-0-3901002-03</t>
  </si>
  <si>
    <t>C-3901-1000-6-0-3901006-03</t>
  </si>
  <si>
    <t>C-3901-1000-7-0-3901004-03</t>
  </si>
  <si>
    <t>C-3902-1000-5-0-3902001-03</t>
  </si>
  <si>
    <t>TRANSFERENCIAS CORRIENTES - SERVICIO DE APOYO FINANCIERO PARA LA GENERACIÓN DE NUEVO CONOCIMIENTO - MEJORAMIENTO DEL IMPACTO DE LA INVESTIGACIÓN CIENTÍFICA EN EL SECTOR SALUD.  NACIONAL</t>
  </si>
  <si>
    <t>C-3902-1000-6-0-3902005-03</t>
  </si>
  <si>
    <t>C-3902-1000-6-0-3902006-03</t>
  </si>
  <si>
    <t>C-3902-1000-6-0-3902012-03</t>
  </si>
  <si>
    <t>C-3902-1000-7-0-3902007-02</t>
  </si>
  <si>
    <t>C-3902-1000-7-0-3902001-03</t>
  </si>
  <si>
    <t>C-3902-1000-7-0-3902011-03</t>
  </si>
  <si>
    <t>C-3903-1000-5-0-3903002-03</t>
  </si>
  <si>
    <t>C-3903-1000-5-0-3903005-03</t>
  </si>
  <si>
    <t>C-3903-1000-5-0-3903010-03</t>
  </si>
  <si>
    <t>C-3903-1000-5-0-3903011-03</t>
  </si>
  <si>
    <t>C-3904-1000-4-0-3904005-03</t>
  </si>
  <si>
    <t>C-3904-1000-4-0-3904007-03</t>
  </si>
  <si>
    <t>TRANSFERENCIAS CORRIENTES - SERVICIO DE APOYO FINANCIERO PARA EL FORTALECIMIENTO DE CAPACIDADES INSTITUCIONALESPARA EL FOMENTO DE VOCACIÓN CIENTÍFICA - DESARROLLO DE VOCACIONES CIENTÍFICAS Y CAPACIDADES PARA LA INVESTIGACIÓN EN NIÑOS Y JÓVENES A NIVE</t>
  </si>
  <si>
    <t>C-3904-1000-5-0-3904019-03</t>
  </si>
  <si>
    <t>TRANSFERENCIAS CORRIENTES - SERVICIOS DE APOYO FINANCIERO PARA EL FORTALECIMIENTO DE PROCESOS DE INTERCAMBIO Y TRANSFERENCIA DEL CONOCIMIENTO - APOYO  AL FOMENTO Y DESARROLLO DE LA APROPIACIÓN SOCIAL DE LA CTEI - ASCTI  NACIONAL</t>
  </si>
  <si>
    <t>C-3904-1000-5-0-3904015-03</t>
  </si>
  <si>
    <t>TRANSFERENCIAS CORRIENTES - SERVICIOS DE APOYO FINANCIERO PARA EL FORTALECIMIENTO DE LA PARTICIPACIÓN CIUDADANA EN CIENCIA, TECNOLOGÍA E INNOVACIÓN - APOYO  AL FOMENTO Y DESARROLLO DE LA APROPIACIÓN SOCIAL DE LA CTEI - ASCTI  NACIONAL</t>
  </si>
  <si>
    <t>C-3904-1000-5-0-3904016-03</t>
  </si>
  <si>
    <t>TRANSFERENCIAS CORRIENTES - SERVICIOS PARA FORTALECER LA PARTICIPACIÓN CIUDADANA EN CIENCIA, TECNOLOGÍA E INNOVACIÓN - APOYO  AL FOMENTO Y DESARROLLO DE LA APROPIACIÓN SOCIAL DE LA CTEI - ASCTI  NACIONAL</t>
  </si>
  <si>
    <t>C-3904-1000-5-0-3904018-03</t>
  </si>
  <si>
    <t>TRANSFERENCIAS CORRIENTES - SERVICIOS DE COMUNICACIÓN CON ENFOQUE EN CIENCIA TECNOLOGÍA Y SOCIEDAD - APOYO  AL FOMENTO Y DESARROLLO DE LA APROPIACIÓN SOCIAL DE LA CTEI - ASCTI  NACIONAL</t>
  </si>
  <si>
    <t>C-3904-1000-5-0-3904020-03</t>
  </si>
  <si>
    <t>TRANSFERENCIAS CORRIENTES - SERVICIOS DE APOYO PARA EL FORTALECIMIENTO DE PROCESOS DE INTERCAMBIO Y TRANSFERENCIA DEL CONOCIMIENTO - APOYO  AL FOMENTO Y DESARROLLO DE LA APROPIACIÓN SOCIAL DE LA CTEI - ASCTI  NACIONAL</t>
  </si>
  <si>
    <t>C-3904-1000-5-0-3904021-03</t>
  </si>
  <si>
    <t>Servicio de coordinación institucional</t>
  </si>
  <si>
    <t>Diseñar, formular, implementar y evaluar política pública para el fomento y desarrollo de la Apropiación Social del Conocimiento.</t>
  </si>
  <si>
    <t>Diseñar, formular, implementar y evaluar política pública para el fomento y desarrollo de la Difusión y Divulgación del Conocimiento</t>
  </si>
  <si>
    <t>Fortalecimiento de las Capacidades de Transferencia y Uso del Conocimiento Para la Innovacion a nivel  Nacional</t>
  </si>
  <si>
    <t>Fortalecimiento Capacidades Regionales en Ciencia, Tecnologia e Innovacion  Nacional</t>
  </si>
  <si>
    <t>Administración sistema nacional de ciencia y tecnología  nacional</t>
  </si>
  <si>
    <t>Dirección de Vocaciones y Formación en CTeI</t>
  </si>
  <si>
    <t>Dirección de Capacidades y Divulgación de la CTeI</t>
  </si>
  <si>
    <t>Fortalecimiento de las capacidadesde los actores del SNCTeI para la generación de conocimiento a nivel nacional</t>
  </si>
  <si>
    <t>Apropiación Bloqueada</t>
  </si>
  <si>
    <t>Equidad de la mujer</t>
  </si>
  <si>
    <t>Dirección de Generación de Conocimiento</t>
  </si>
  <si>
    <t>Realizar la evaluación de proyectos para incentivos tributarios a la inversión en proyectos de alistamiento tecnológico y transferencia de tecnología</t>
  </si>
  <si>
    <t>Realizar el apoyo financiero a proyectos para el desarrollo de pruebas de concepto y/o la validación precomercial y comercial de prototipos de nuevas tecnologías</t>
  </si>
  <si>
    <t>Realizar la contratación del diagnóstico y la propuesta técnica para el diseño de un instrumento para crear una red de laboratorios e infraestructuras tecnológicas compartidas para I+D</t>
  </si>
  <si>
    <t>Realizar el apoyo financiero a proyectos para implementar la red de laboratorios e infraestructuras tecnológicas compartidas (Nano, Bio; TIC, Cogno, industrias 4.0)</t>
  </si>
  <si>
    <t>Realizar la supervisión de las actividades</t>
  </si>
  <si>
    <t>Realizar el apoyo financiero a proyectos de fortalecimiento de estructuras de interfaz para la transferencia de tecnología</t>
  </si>
  <si>
    <t>Realizar el apoyo financiero a proyectos para el cierre de brechas a través de la adopción y adaptación de tecnología</t>
  </si>
  <si>
    <t>Realizar el apoyo financiero y técnico para el alistamiento y presentación de solicitudes de invenciones - vía patente nacional y/o vía PCT</t>
  </si>
  <si>
    <t>Realizar el apoyo financiero al acompañamiento del proceso de alistamiento comercial de invenciones protegidas o en proceso de protección por patente</t>
  </si>
  <si>
    <t>Realizar el apoyo financiero a proyectos para la creación y fortalecimiento de empresas de base tecnológica</t>
  </si>
  <si>
    <t>Realizar el apoyo financiero al proyecto de creación de una red de instituciones dedicadas a estudios de inteligencia competitiva</t>
  </si>
  <si>
    <t>Realizar el apoyo financiero al acompañamiento tecnico a la generación de capacidades de gestión de la innovación de la Mipymes - Programa Alianzas regionales para la innovación</t>
  </si>
  <si>
    <t>Realizar el apoyo financiero a iniciativas clúster empresariales regionales para la innovación en sectores estratégicos</t>
  </si>
  <si>
    <t>Realizar el apoyo financiero a la vinculación de doctores a empresas en el marco de proyectos de i+D+i</t>
  </si>
  <si>
    <t>Realizar el apoyo financiero al acompañamiento a la generación de capacidades de gestión de la innovación en empresas - Estrategias sistemas de innovación, innovación abierta y aceleración</t>
  </si>
  <si>
    <t>Realizar la contratación de un diagnóstico para el diseño de un instrumento para el apoyo a la creación y fortalecimiento de parques científicos y tecnológicos</t>
  </si>
  <si>
    <t>Realizar el apoyo financiero a proyectos de creación y fortalecimiento de parques científicos y tecnológicos</t>
  </si>
  <si>
    <t>FORTALECER LAS CAPACIDADES REGIONALES
Potenciar las capacidades regionales de CTeI que promuevan el desarrollo social  y productivo hacia una Colombia Científica.</t>
  </si>
  <si>
    <t>APROPIACION SOCIAL Y RECONOCIMIENTO DE SABERES
Ampliar las dinámicas de generación, circulación y uso de conocimiento y los saberes ancestrales propiciando sinergias entre actores del SCNTI que permitan cerrar las brechas históricas de inequidad en CTeI</t>
  </si>
  <si>
    <t xml:space="preserve">MUNDIALIZACIÓN DEL CONOCIMIENTO
Aumentar la producción de conocimiento científico y tecnológico de alto impacto en articulación con aliados estratégicos nacionales e internacionales.
 </t>
  </si>
  <si>
    <t>MUNDIALIZACIÓN DEL CONOCIMIENTO
Aumentar la producción de conocimiento científico y tecnológico de alto impacto en articulación con aliados estratégicos nacionales e internacionales.</t>
  </si>
  <si>
    <t xml:space="preserve">ECONOMÍA BIOPRODUCTIVA
Diseñar el implementar la misión de bioeconomía  para promover el  aprovechamiento sostenible de la biodiversidad
 </t>
  </si>
  <si>
    <t xml:space="preserve">SOFISTICACIÓN DEL SECTOR PRODUCTIVO
Impulsar el desarrollo tecnológico y la innovación para la sofisticación del sector productivo </t>
  </si>
  <si>
    <t>MODERNIZACIÓN DEL MINISTERIO Y FORTALECIMIENTO INSTITUCIONAL
Generar lineamientos a nivel nacional y regional para implementación de procesos de innovación que generen valor público</t>
  </si>
  <si>
    <t>Viceministerio de Conocimiento, Innovación y Productividad</t>
  </si>
  <si>
    <t>Viceministerio de Talento y Apropiación social del Conocimiento</t>
  </si>
  <si>
    <t>Dirección Administrativa y Financiera</t>
  </si>
  <si>
    <t xml:space="preserve">
Colombia potencia viva y diversa, 
hacia una sociedad del conocimiento.
</t>
  </si>
  <si>
    <t xml:space="preserve">
Colombia potencia viva y diversa, 
hacia una sociedad del conocimiento.
</t>
  </si>
  <si>
    <t xml:space="preserve">
Colombia potencia viva y diversa, 
hacia una sociedad del conocimiento.
</t>
  </si>
  <si>
    <t>Colombia potencia viva y diversa, 
hacia una sociedad del conocimiento.</t>
  </si>
  <si>
    <t>No aplica</t>
  </si>
  <si>
    <t>Asignación del cupo de beneficios tributarios de deducción por inversión y donación</t>
  </si>
  <si>
    <t>Servicios de apoyo para proyectos de parques científicos y tecnológicos</t>
  </si>
  <si>
    <t>Realizar un estudio estratégico para el fortalecimiento regional en CTeI</t>
  </si>
  <si>
    <t>Asesorar la construcción de la Política Pública regional en CTeI</t>
  </si>
  <si>
    <t>Desarrollar insumos analíticos de medición y evaluación de capacidades regionales en CTeI</t>
  </si>
  <si>
    <t>Implementar instrumentos de formación para entes y organizaciones territoriales</t>
  </si>
  <si>
    <t>Asesorar técnicamente las sesiones y el proceso de evolución del Codecti</t>
  </si>
  <si>
    <t>Realizar mesas de asistencia técnica para entes y organizaciones territoriales</t>
  </si>
  <si>
    <t>Asesorar la elaboración y adopción de documentos de planeación de CTeI territorial</t>
  </si>
  <si>
    <t>Fomentar la innovación pública</t>
  </si>
  <si>
    <t>Desarrollar espacios de articulación interinstitucional, intersectorial e interterritorial de CTeI</t>
  </si>
  <si>
    <t>Servicios de asistencia técnica a los actores de los sistemas territoriales de Ciencia, Tecnología e Innovación -CTeI</t>
  </si>
  <si>
    <t xml:space="preserve">Documentos de planeación </t>
  </si>
  <si>
    <t>CONTROL DE CAMBIOS AL PLAN DE ANUAL DE INVERSIÓN 2021</t>
  </si>
  <si>
    <t>Cambios</t>
  </si>
  <si>
    <t>Ente Aprobador</t>
  </si>
  <si>
    <t>Versión</t>
  </si>
  <si>
    <t>Objetivos Estratégicos</t>
  </si>
  <si>
    <t>TRANSFERENCIAS CORRIENTES - SERVICIO DE APOYO FINANCIERO PARA LA FORMACIÓN DE NIVEL MAESTRÍA - CAPACITACIÓN DE RECURSOS HUMANOS PARA LA INVESTIGACIÓN  NACIONAL</t>
  </si>
  <si>
    <t>40 Fulbright
100 Exterior</t>
  </si>
  <si>
    <t>TRANSFERENCIAS CORRIENTES - SERVICIO DE APOYO FINANCIERO A ESTANCIAS POSDOCTORALES - CAPACITACIÓN DE RECURSOS HUMANOS PARA LA INVESTIGACIÓN  NACIONAL</t>
  </si>
  <si>
    <t>TRANSFERENCIAS CORRIENTES - SERVICIO DE APOYO FINANCIERO PARA LA FORMACIÓN DE NIVEL DOCTORAL - CAPACITACIÓN DE RECURSOS HUMANOS PARA LA INVESTIGACIÓN  NACIONAL</t>
  </si>
  <si>
    <t>Brindar apoyo técnico y financiero para el desarrollo de actividades que generen y fortalezcan vocaciones científicas en niños y jóvenes del país (ondas)</t>
  </si>
  <si>
    <t>Diseñar e implementar estrategias para el acceso a la información científica por parte de los actores del sistema.</t>
  </si>
  <si>
    <t>Diseñar e implementar convocatorias que promuevan procesos de
Apropiación Social de CTeI a partir del diálogo e intercambio de
conocimientos entre comunidades de base y comunidad científica
para la solución de problemas</t>
  </si>
  <si>
    <t>Diseñar e implementar convocatorias o concursos que promueva la participación de ciudadanos y comunidades en actividades de CTeI</t>
  </si>
  <si>
    <t>Diferencia</t>
  </si>
  <si>
    <t>Proyectos financiados para el desarrollo tecnológico y la innovación</t>
  </si>
  <si>
    <t>Organizaciones beneficiadas a través de la estrategia de gestión de la I+D+i</t>
  </si>
  <si>
    <t>Empresas apoyadas</t>
  </si>
  <si>
    <t>Productos de comunicación de la CTeI (por tipo de producto y/o por temática y/o por población a la que va dirigida</t>
  </si>
  <si>
    <t>Dilvulgar el desarrollo y resultado de los eventos gestionados</t>
  </si>
  <si>
    <t>Expediciones científicas apoyadas</t>
  </si>
  <si>
    <t>Evaluación de Propuestas</t>
  </si>
  <si>
    <t xml:space="preserve">Registros biológicos publicados en el SiB </t>
  </si>
  <si>
    <t>Financiación de propuestas</t>
  </si>
  <si>
    <t>Colecciones biológicas apoyadas</t>
  </si>
  <si>
    <t>Registros genéticos publicados en Bold Systems</t>
  </si>
  <si>
    <t>Elaboración de material multiformato</t>
  </si>
  <si>
    <t>C-3903-1000-5-0-3903012-03</t>
  </si>
  <si>
    <t>TRANSFERENCIAS CORRIENTES - SERVICIOS DE COMUNICACIÓN CON ENFOQUE EN CIENCIA TECNOLOGÍA Y SOCIEDAD</t>
  </si>
  <si>
    <t>Contenidos multiformato con enfoque en divulgación y difusión de la ciencia producidos</t>
  </si>
  <si>
    <t>Divulgación del material multiformato</t>
  </si>
  <si>
    <t>Empresas apoyadas en procesos de innovación (por tipo de programa o estrategia)</t>
  </si>
  <si>
    <t>Realizar estudios técnicos para promover la bioeconomía en el país</t>
  </si>
  <si>
    <t>Joint ventures o acuerdos de colaboración</t>
  </si>
  <si>
    <t>Formalizar acuerdos especiales de cooperación enfocados en la gestión de la Biodiversidad</t>
  </si>
  <si>
    <t>C-3902-2000-7-0-3902001-02</t>
  </si>
  <si>
    <t>C-3901-1000-8-0-3901002-02</t>
  </si>
  <si>
    <t>C-3901-1000-8-0-3901008-02</t>
  </si>
  <si>
    <t>Adquisición de bienes y servicios- documentos de política- Fortalecimiento capacidades regionales en ciencia tecnologia e innovación nacional</t>
  </si>
  <si>
    <t>Adquisición de bienes y servicios- Servicios de asistencia técnica a los actores de los sistemas territoriales de Ciencia, Tecnología e Innovación -CTeI- Fortalecimiento capacidades regionales en ciencia tecnologia e innovación nacional</t>
  </si>
  <si>
    <t>ADQUISICIÓN DE BIENES Y SERVICIOS - SERVICIO DE APOYO FINANCIERO PARA LA GENERACIÓN DE NUEVO CONOCIMIENTO - FORTALECIMIENTO DE LAS CAPACIDADES DE LOS ACTORES DEL SNCTEI PARA LA GENERACIÓN DE CONOCIMIENTO A NIVEL  NACIONAL</t>
  </si>
  <si>
    <t>TRANSFERENCIAS CORRIENTES- SERVICIOS DE APOYO PARA LA IMPLEMENTACIÓN DE INNOVACIÓN EN LAS EMPRESAS-FORTALECIMIENTO DE LAS CAPACIDADES DE TRANSFERENCIA Y USO DEL CONOCIMIENTO PARA LA INNOVACION A NIVEL  NACIONAL</t>
  </si>
  <si>
    <t>TRANSFERENCIAS CORRIENTES- SERVICIO DE APOYO PARA DEDUCCIÓN TRIBUTARIA-FORTALECIMIENTO DE LAS CAPACIDADES DE TRANSFERENCIA Y USO DEL CONOCIMIENTO PARA LA INNOVACION A NIVEL  NACIONAL</t>
  </si>
  <si>
    <t>C-3903-1000-6-0-3903013-03</t>
  </si>
  <si>
    <t>C-3903-1000-6-0-3903002-03</t>
  </si>
  <si>
    <t>C-3903-1000-6-0-3903006-03</t>
  </si>
  <si>
    <t>TRANSFERENCIAS CORRIENTES- SERVICIO DE APOYO PARA EL DESARROLLO TECNOLÓGICO Y LA INNOVACIÓN-FORTALECIMIENTO DE LAS CAPACIDADES DE TRANSFERENCIA Y USO DEL CONOCIMIENTO PARA LA INNOVACION A NIVEL  NACIONAL</t>
  </si>
  <si>
    <t xml:space="preserve">TRANSFERENCIAS CORRIENTES - SERVICIO DE COOPERACIÓN INTERNACIONAL PARA LA CTEI - APOYO AL FORTALECIMIENTO DE LA TRANSFERENCIA INTERNACIONAL DE CONOCIMIENTO A LOS ACTORES DEL SNCTI NIVEL NACIONAL  </t>
  </si>
  <si>
    <t>ADQUISICIÓN DE BIENES Y SERVICIOS- SERVICIOS DE COORDINACIÓN INSTITUCIONAL- FORTALECIMIENTO CAPACIDADES REGIONALES EN CIENCIA TECNOLOGIA E INNOVACIÓN NACIONAL</t>
  </si>
  <si>
    <t>TRANSFERENCIA CORRIENTES- DOCUMENTOS DE PLANEACIÓN- FORTALECIMIENTO CAPACIDADES REGIONALES EN CIENCIA TECNOLOGIA E INNOVACIÓN NACIONAL</t>
  </si>
  <si>
    <t>TRANSFERENCIA CORRIENTES- SERVICIOS DE ASISTENCIA TÉCNICA A LOS ACTORES DE LOS SISTEMAS TERRITORIALES DE CIENCIA, TECNOLOGÍA E INNOVACIÓN -CTEI- FORTALECIMIENTO CAPACIDADES REGIONALES EN CIENCIA TECNOLOGIA E INNOVACIÓN NACIONAL</t>
  </si>
  <si>
    <t>TRANSFERENCIAS CORRIENTES - DOCUMENTOS DE POLÍTICA - FORTALECIMIENTO CAPACIDADES REGIONALES EN CIENCIA, TECNOLOGIA E INNOVACION  NACIONAL</t>
  </si>
  <si>
    <t>C-3901-1000-8-0-3901002-2</t>
  </si>
  <si>
    <t>TRANSFERENCIAS CORRIENTES - SERVICIO DE COORDINACIÓN INSTITUCIONAL - FORTALECIMIENTO CAPACIDADES REGIONALES EN CIENCIA, TECNOLOGIA E INNOVACION  NACIONAL</t>
  </si>
  <si>
    <t>C-3901-1000-8-0-3901005-2</t>
  </si>
  <si>
    <t>C-3901-1000-8-0-3901001-3</t>
  </si>
  <si>
    <t>C-3901-1000-8-0-3901002-3</t>
  </si>
  <si>
    <t>C-3901-1000-8-0-3901008-3</t>
  </si>
  <si>
    <r>
      <rPr>
        <b/>
        <sz val="14"/>
        <color theme="1"/>
        <rFont val="Arial Narrow"/>
        <family val="2"/>
      </rPr>
      <t>VERSIÓN:</t>
    </r>
    <r>
      <rPr>
        <sz val="14"/>
        <color theme="1"/>
        <rFont val="Arial Narrow"/>
        <family val="2"/>
      </rPr>
      <t xml:space="preserve"> 01</t>
    </r>
  </si>
  <si>
    <r>
      <rPr>
        <b/>
        <sz val="14"/>
        <color theme="1"/>
        <rFont val="Arial Narrow"/>
        <family val="2"/>
      </rPr>
      <t>FECHA:</t>
    </r>
    <r>
      <rPr>
        <sz val="14"/>
        <color theme="1"/>
        <rFont val="Arial Narrow"/>
        <family val="2"/>
      </rPr>
      <t xml:space="preserve"> 2021-01-29</t>
    </r>
  </si>
  <si>
    <t>29 de enero de 2021</t>
  </si>
  <si>
    <t xml:space="preserve">Comité Ministerial </t>
  </si>
  <si>
    <t>Trazador presupuestal (si aplica)</t>
  </si>
  <si>
    <t>Apoyo fortalecimiento de la transferencia internacional de conocimiento a los actores del SNCTI 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</si>
</sst>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_-;\-&quot;$&quot;* #,##0_-;_-&quot;$&quot;* &quot;-&quot;??_-;_-@_-"/>
    <numFmt numFmtId="166" formatCode="[$-240A]d&quot; de &quot;mmmm&quot; de &quot;yyyy;@"/>
    <numFmt numFmtId="167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4"/>
      <color theme="0"/>
      <name val="Segoe UI"/>
      <family val="2"/>
    </font>
    <font>
      <b/>
      <sz val="12"/>
      <color theme="0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4"/>
      <name val="Segoe UI"/>
      <family val="2"/>
    </font>
    <font>
      <sz val="12"/>
      <name val="Arial Narrow"/>
      <family val="2"/>
    </font>
    <font>
      <sz val="8"/>
      <name val="Calibri"/>
      <family val="2"/>
      <scheme val="minor"/>
    </font>
    <font>
      <sz val="14"/>
      <color theme="1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sz val="14"/>
      <name val="Arial Narrow"/>
      <family val="2"/>
    </font>
    <font>
      <b/>
      <sz val="14"/>
      <color theme="0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4"/>
      <color rgb="FFFF0000"/>
      <name val="Arial Narrow"/>
      <family val="2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19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</borders>
  <cellStyleXfs count="13">
    <xf numFmtId="0" fontId="0" fillId="0" borderId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68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2" borderId="0" xfId="0" applyFont="1" applyFill="1"/>
    <xf numFmtId="0" fontId="2" fillId="0" borderId="0" xfId="0" applyFont="1" applyFill="1"/>
    <xf numFmtId="0" fontId="2" fillId="2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right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2" borderId="13" xfId="0" applyNumberFormat="1" applyFont="1" applyFill="1" applyBorder="1" applyAlignment="1">
      <alignment horizontal="center" vertical="center" wrapText="1"/>
    </xf>
    <xf numFmtId="165" fontId="2" fillId="2" borderId="14" xfId="0" applyNumberFormat="1" applyFont="1" applyFill="1" applyBorder="1" applyAlignment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right" vertical="center" wrapText="1"/>
    </xf>
    <xf numFmtId="165" fontId="5" fillId="4" borderId="16" xfId="0" applyNumberFormat="1" applyFont="1" applyFill="1" applyBorder="1" applyAlignment="1">
      <alignment horizontal="center" vertical="center" wrapText="1"/>
    </xf>
    <xf numFmtId="165" fontId="5" fillId="4" borderId="17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" fillId="2" borderId="13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11" fillId="0" borderId="0" xfId="0" applyFont="1"/>
    <xf numFmtId="0" fontId="13" fillId="8" borderId="13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 wrapText="1"/>
    </xf>
    <xf numFmtId="166" fontId="14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/>
    </xf>
    <xf numFmtId="166" fontId="14" fillId="0" borderId="18" xfId="0" applyNumberFormat="1" applyFont="1" applyBorder="1" applyAlignment="1">
      <alignment vertical="center" wrapText="1"/>
    </xf>
    <xf numFmtId="166" fontId="14" fillId="0" borderId="13" xfId="0" applyNumberFormat="1" applyFont="1" applyBorder="1" applyAlignment="1">
      <alignment vertical="center" wrapText="1"/>
    </xf>
    <xf numFmtId="0" fontId="19" fillId="0" borderId="0" xfId="0" applyFont="1"/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2" borderId="0" xfId="0" applyFont="1" applyFill="1"/>
    <xf numFmtId="0" fontId="22" fillId="0" borderId="0" xfId="0" applyFont="1" applyFill="1"/>
    <xf numFmtId="164" fontId="19" fillId="0" borderId="0" xfId="0" applyNumberFormat="1" applyFont="1"/>
    <xf numFmtId="41" fontId="19" fillId="0" borderId="0" xfId="1" applyFont="1"/>
    <xf numFmtId="41" fontId="19" fillId="0" borderId="0" xfId="0" applyNumberFormat="1" applyFont="1"/>
    <xf numFmtId="0" fontId="19" fillId="0" borderId="0" xfId="0" applyFont="1" applyFill="1"/>
    <xf numFmtId="0" fontId="22" fillId="2" borderId="0" xfId="0" applyFont="1" applyFill="1" applyBorder="1" applyAlignment="1">
      <alignment vertical="center"/>
    </xf>
    <xf numFmtId="0" fontId="19" fillId="0" borderId="0" xfId="0" applyFont="1" applyBorder="1"/>
    <xf numFmtId="167" fontId="19" fillId="0" borderId="0" xfId="4" applyNumberFormat="1" applyFont="1"/>
    <xf numFmtId="0" fontId="19" fillId="10" borderId="0" xfId="0" applyFont="1" applyFill="1"/>
    <xf numFmtId="0" fontId="19" fillId="11" borderId="0" xfId="0" applyFont="1" applyFill="1"/>
    <xf numFmtId="41" fontId="19" fillId="11" borderId="0" xfId="0" applyNumberFormat="1" applyFont="1" applyFill="1"/>
    <xf numFmtId="41" fontId="22" fillId="0" borderId="0" xfId="0" applyNumberFormat="1" applyFont="1" applyFill="1" applyAlignment="1">
      <alignment horizontal="right" vertical="center"/>
    </xf>
    <xf numFmtId="41" fontId="19" fillId="0" borderId="0" xfId="1" applyNumberFormat="1" applyFont="1"/>
    <xf numFmtId="0" fontId="22" fillId="0" borderId="2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>
      <alignment horizontal="justify" vertical="center" wrapText="1"/>
    </xf>
    <xf numFmtId="41" fontId="22" fillId="0" borderId="27" xfId="1" applyNumberFormat="1" applyFont="1" applyFill="1" applyBorder="1" applyAlignment="1">
      <alignment horizontal="right" vertical="center" wrapText="1"/>
    </xf>
    <xf numFmtId="165" fontId="22" fillId="0" borderId="27" xfId="0" applyNumberFormat="1" applyFont="1" applyFill="1" applyBorder="1" applyAlignment="1">
      <alignment horizontal="center" vertical="center" wrapText="1"/>
    </xf>
    <xf numFmtId="0" fontId="22" fillId="9" borderId="27" xfId="0" applyFont="1" applyFill="1" applyBorder="1" applyAlignment="1">
      <alignment horizontal="center" vertical="center" wrapText="1"/>
    </xf>
    <xf numFmtId="0" fontId="22" fillId="9" borderId="27" xfId="0" applyFont="1" applyFill="1" applyBorder="1" applyAlignment="1">
      <alignment vertical="center" wrapText="1"/>
    </xf>
    <xf numFmtId="0" fontId="23" fillId="7" borderId="27" xfId="0" applyFont="1" applyFill="1" applyBorder="1" applyAlignment="1" applyProtection="1">
      <alignment horizontal="justify" vertical="center" wrapText="1"/>
      <protection locked="0"/>
    </xf>
    <xf numFmtId="0" fontId="23" fillId="7" borderId="27" xfId="0" applyFont="1" applyFill="1" applyBorder="1" applyAlignment="1">
      <alignment horizontal="justify" vertical="center" wrapText="1"/>
    </xf>
    <xf numFmtId="0" fontId="23" fillId="7" borderId="27" xfId="0" applyFont="1" applyFill="1" applyBorder="1" applyAlignment="1" applyProtection="1">
      <alignment horizontal="left" vertical="center" wrapText="1"/>
      <protection locked="0"/>
    </xf>
    <xf numFmtId="41" fontId="23" fillId="7" borderId="27" xfId="1" applyNumberFormat="1" applyFont="1" applyFill="1" applyBorder="1" applyAlignment="1">
      <alignment horizontal="right" vertical="center" wrapText="1"/>
    </xf>
    <xf numFmtId="41" fontId="23" fillId="7" borderId="27" xfId="1" applyFont="1" applyFill="1" applyBorder="1" applyAlignment="1">
      <alignment horizontal="right" vertical="center" wrapText="1"/>
    </xf>
    <xf numFmtId="41" fontId="22" fillId="0" borderId="27" xfId="1" applyNumberFormat="1" applyFont="1" applyFill="1" applyBorder="1" applyAlignment="1">
      <alignment vertical="center"/>
    </xf>
    <xf numFmtId="165" fontId="22" fillId="0" borderId="27" xfId="0" applyNumberFormat="1" applyFont="1" applyFill="1" applyBorder="1" applyAlignment="1">
      <alignment vertical="center" wrapText="1"/>
    </xf>
    <xf numFmtId="41" fontId="22" fillId="0" borderId="27" xfId="1" applyNumberFormat="1" applyFont="1" applyFill="1" applyBorder="1" applyAlignment="1">
      <alignment vertical="center" wrapText="1"/>
    </xf>
    <xf numFmtId="41" fontId="22" fillId="0" borderId="27" xfId="1" applyNumberFormat="1" applyFont="1" applyFill="1" applyBorder="1" applyAlignment="1">
      <alignment horizontal="center" vertical="center" wrapText="1"/>
    </xf>
    <xf numFmtId="9" fontId="22" fillId="0" borderId="27" xfId="0" applyNumberFormat="1" applyFont="1" applyFill="1" applyBorder="1" applyAlignment="1">
      <alignment horizontal="center" vertical="center" wrapText="1"/>
    </xf>
    <xf numFmtId="41" fontId="22" fillId="0" borderId="27" xfId="6" applyNumberFormat="1" applyFont="1" applyFill="1" applyBorder="1" applyAlignment="1">
      <alignment horizontal="right" vertical="center" wrapText="1"/>
    </xf>
    <xf numFmtId="3" fontId="22" fillId="0" borderId="27" xfId="0" applyNumberFormat="1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vertical="center" wrapText="1"/>
    </xf>
    <xf numFmtId="165" fontId="25" fillId="0" borderId="27" xfId="0" applyNumberFormat="1" applyFont="1" applyFill="1" applyBorder="1" applyAlignment="1">
      <alignment horizontal="center" vertical="center" wrapText="1"/>
    </xf>
    <xf numFmtId="41" fontId="22" fillId="0" borderId="27" xfId="0" applyNumberFormat="1" applyFont="1" applyFill="1" applyBorder="1" applyAlignment="1">
      <alignment horizontal="center" vertical="center" wrapText="1"/>
    </xf>
    <xf numFmtId="41" fontId="25" fillId="0" borderId="27" xfId="1" applyFont="1" applyFill="1" applyBorder="1" applyAlignment="1">
      <alignment horizontal="center" vertical="center" wrapText="1"/>
    </xf>
    <xf numFmtId="41" fontId="22" fillId="0" borderId="27" xfId="1" applyFont="1" applyFill="1" applyBorder="1" applyAlignment="1">
      <alignment horizontal="right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41" fontId="22" fillId="0" borderId="27" xfId="2" applyNumberFormat="1" applyFont="1" applyFill="1" applyBorder="1" applyAlignment="1">
      <alignment horizontal="right" vertical="center" wrapText="1"/>
    </xf>
    <xf numFmtId="41" fontId="19" fillId="0" borderId="27" xfId="1" applyNumberFormat="1" applyFont="1" applyFill="1" applyBorder="1" applyAlignment="1">
      <alignment horizontal="right" vertical="center" wrapText="1"/>
    </xf>
    <xf numFmtId="0" fontId="19" fillId="0" borderId="27" xfId="0" applyFont="1" applyFill="1" applyBorder="1"/>
    <xf numFmtId="0" fontId="22" fillId="9" borderId="27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horizontal="justify" vertical="center" wrapText="1"/>
    </xf>
    <xf numFmtId="165" fontId="19" fillId="0" borderId="27" xfId="0" applyNumberFormat="1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 applyProtection="1">
      <alignment horizontal="left" vertical="center" wrapText="1"/>
      <protection locked="0"/>
    </xf>
    <xf numFmtId="41" fontId="23" fillId="0" borderId="27" xfId="1" applyFont="1" applyFill="1" applyBorder="1" applyAlignment="1">
      <alignment horizontal="right" vertical="center" wrapText="1"/>
    </xf>
    <xf numFmtId="0" fontId="24" fillId="0" borderId="27" xfId="0" applyFont="1" applyFill="1" applyBorder="1" applyAlignment="1">
      <alignment horizontal="center" wrapText="1"/>
    </xf>
    <xf numFmtId="164" fontId="23" fillId="7" borderId="27" xfId="2" applyFont="1" applyFill="1" applyBorder="1" applyAlignment="1" applyProtection="1">
      <alignment horizontal="justify" vertical="center" wrapText="1"/>
      <protection locked="0"/>
    </xf>
    <xf numFmtId="41" fontId="23" fillId="7" borderId="27" xfId="2" applyNumberFormat="1" applyFont="1" applyFill="1" applyBorder="1" applyAlignment="1" applyProtection="1">
      <alignment horizontal="justify" vertical="center" wrapText="1"/>
      <protection locked="0"/>
    </xf>
    <xf numFmtId="0" fontId="17" fillId="0" borderId="27" xfId="0" applyFont="1" applyFill="1" applyBorder="1" applyAlignment="1">
      <alignment horizontal="justify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23" fillId="6" borderId="27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41" fontId="22" fillId="0" borderId="27" xfId="1" applyFont="1" applyFill="1" applyBorder="1" applyAlignment="1">
      <alignment horizontal="center" vertical="center" wrapText="1"/>
    </xf>
    <xf numFmtId="49" fontId="22" fillId="0" borderId="27" xfId="1" applyNumberFormat="1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165" fontId="19" fillId="0" borderId="0" xfId="0" applyNumberFormat="1" applyFont="1" applyFill="1"/>
    <xf numFmtId="165" fontId="19" fillId="0" borderId="0" xfId="0" applyNumberFormat="1" applyFont="1"/>
    <xf numFmtId="0" fontId="27" fillId="0" borderId="27" xfId="0" applyFont="1" applyFill="1" applyBorder="1" applyAlignment="1">
      <alignment horizontal="center" vertical="center" wrapText="1"/>
    </xf>
    <xf numFmtId="41" fontId="22" fillId="0" borderId="27" xfId="2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/>
    </xf>
    <xf numFmtId="0" fontId="23" fillId="6" borderId="27" xfId="0" applyFont="1" applyFill="1" applyBorder="1" applyAlignment="1">
      <alignment horizontal="center" vertical="center" wrapText="1"/>
    </xf>
    <xf numFmtId="41" fontId="23" fillId="6" borderId="27" xfId="0" applyNumberFormat="1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0" fontId="20" fillId="2" borderId="28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41" fontId="22" fillId="0" borderId="27" xfId="1" applyFont="1" applyFill="1" applyBorder="1" applyAlignment="1">
      <alignment horizontal="center" vertical="center" wrapText="1"/>
    </xf>
    <xf numFmtId="49" fontId="22" fillId="0" borderId="27" xfId="1" applyNumberFormat="1" applyFont="1" applyFill="1" applyBorder="1" applyAlignment="1">
      <alignment horizontal="center" vertical="center" wrapText="1"/>
    </xf>
    <xf numFmtId="9" fontId="22" fillId="0" borderId="27" xfId="3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28" fillId="0" borderId="27" xfId="12" applyFill="1" applyBorder="1" applyAlignment="1" applyProtection="1">
      <alignment horizontal="center" vertical="center" wrapText="1"/>
      <protection locked="0"/>
    </xf>
    <xf numFmtId="0" fontId="28" fillId="0" borderId="27" xfId="12" applyFill="1" applyBorder="1" applyAlignment="1">
      <alignment horizontal="center" vertical="center" wrapText="1"/>
    </xf>
    <xf numFmtId="0" fontId="28" fillId="0" borderId="27" xfId="12" applyFill="1" applyBorder="1" applyAlignment="1" applyProtection="1">
      <alignment horizontal="center" vertical="center" wrapText="1"/>
      <protection locked="0"/>
    </xf>
    <xf numFmtId="0" fontId="28" fillId="0" borderId="27" xfId="12" applyFill="1" applyBorder="1" applyAlignment="1" applyProtection="1">
      <alignment horizontal="justify" vertical="center" wrapText="1"/>
      <protection locked="0"/>
    </xf>
  </cellXfs>
  <cellStyles count="13">
    <cellStyle name="Hipervínculo" xfId="12" builtinId="8"/>
    <cellStyle name="Millares" xfId="4" builtinId="3"/>
    <cellStyle name="Millares [0]" xfId="1" builtinId="6"/>
    <cellStyle name="Millares [0] 2" xfId="6" xr:uid="{5D223F81-6351-4807-94C8-9817A1F6929C}"/>
    <cellStyle name="Millares 2" xfId="7" xr:uid="{5EFB201A-C344-4FAA-8265-1372105D4DBA}"/>
    <cellStyle name="Millares 3" xfId="9" xr:uid="{7D3912AD-2061-47ED-81F7-6FA4091BBDBC}"/>
    <cellStyle name="Millares 4" xfId="8" xr:uid="{22E7068A-9E66-46D5-9E8F-B111201E5A4E}"/>
    <cellStyle name="Millares 5" xfId="10" xr:uid="{877E74E0-CEB4-42CB-AC52-30EDE1D93FA6}"/>
    <cellStyle name="Millares 6" xfId="11" xr:uid="{775922EB-1773-4F39-8DB1-37CD2FCFEC21}"/>
    <cellStyle name="Moneda [0]" xfId="2" builtinId="7"/>
    <cellStyle name="Normal" xfId="0" builtinId="0"/>
    <cellStyle name="Normal 2 2 2" xfId="5" xr:uid="{5CFF77A6-0644-4CE1-9917-735E1F3BD55D}"/>
    <cellStyle name="Porcentaje" xfId="3" builtinId="5"/>
  </cellStyles>
  <dxfs count="0"/>
  <tableStyles count="1" defaultTableStyle="TableStyleMedium2" defaultPivotStyle="Estilo de tabla dinámica 1">
    <tableStyle name="Estilo de tabla dinámica 1" table="0" count="0" xr9:uid="{1132D720-DF7C-4699-9638-6015881C3A64}"/>
  </tableStyles>
  <colors>
    <mruColors>
      <color rgb="FF3366CC"/>
      <color rgb="FF3772FF"/>
      <color rgb="FFE6E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482600</xdr:colOff>
      <xdr:row>0</xdr:row>
      <xdr:rowOff>120650</xdr:rowOff>
    </xdr:from>
    <xdr:to>
      <xdr:col>2</xdr:col>
      <xdr:colOff>634307</xdr:colOff>
      <xdr:row>2</xdr:row>
      <xdr:rowOff>180975</xdr:rowOff>
    </xdr:to>
    <xdr:pic>
      <xdr:nvPicPr>
        <xdr:cNvPr id="2" name="Imagen 1" descr="Departamento Administrativo de Ciencia, Tecnología e Innovación. COLCIENCIA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120650"/>
          <a:ext cx="3618807" cy="67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3</xdr:row>
      <xdr:rowOff>76200</xdr:rowOff>
    </xdr:from>
    <xdr:to>
      <xdr:col>9</xdr:col>
      <xdr:colOff>400050</xdr:colOff>
      <xdr:row>12</xdr:row>
      <xdr:rowOff>95250</xdr:rowOff>
    </xdr:to>
    <xdr:cxnSp macro="">
      <xdr:nvCxnSpPr>
        <xdr:cNvPr id="2" name="AutoShape 4">
          <a:extLst>
            <a:ext uri="{FF2B5EF4-FFF2-40B4-BE49-F238E27FC236}">
              <a16:creationId xmlns:a16="http://schemas.microsoft.com/office/drawing/2014/main" id="{FA79691E-99FF-4E7B-B936-A94433C69504}"/>
            </a:ext>
          </a:extLst>
        </xdr:cNvPr>
        <xdr:cNvCxnSpPr>
          <a:cxnSpLocks noChangeShapeType="1"/>
        </xdr:cNvCxnSpPr>
      </xdr:nvCxnSpPr>
      <xdr:spPr bwMode="auto">
        <a:xfrm>
          <a:off x="5334000" y="657225"/>
          <a:ext cx="0" cy="17335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oneCellAnchor>
    <xdr:from>
      <xdr:col>5</xdr:col>
      <xdr:colOff>695325</xdr:colOff>
      <xdr:row>42</xdr:row>
      <xdr:rowOff>133350</xdr:rowOff>
    </xdr:from>
    <xdr:ext cx="76200" cy="438150"/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E9253DD7-0932-4CF7-94BA-04EE44838C30}"/>
            </a:ext>
          </a:extLst>
        </xdr:cNvPr>
        <xdr:cNvSpPr txBox="1">
          <a:spLocks noChangeArrowheads="1"/>
        </xdr:cNvSpPr>
      </xdr:nvSpPr>
      <xdr:spPr bwMode="auto">
        <a:xfrm>
          <a:off x="2905125" y="7534275"/>
          <a:ext cx="76200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7</xdr:col>
      <xdr:colOff>47063</xdr:colOff>
      <xdr:row>2</xdr:row>
      <xdr:rowOff>33056</xdr:rowOff>
    </xdr:from>
    <xdr:to>
      <xdr:col>9</xdr:col>
      <xdr:colOff>28015</xdr:colOff>
      <xdr:row>6</xdr:row>
      <xdr:rowOff>71156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511412C-5929-4D80-BB52-B0598AAF56C7}"/>
            </a:ext>
          </a:extLst>
        </xdr:cNvPr>
        <xdr:cNvSpPr txBox="1">
          <a:spLocks noChangeArrowheads="1"/>
        </xdr:cNvSpPr>
      </xdr:nvSpPr>
      <xdr:spPr bwMode="auto">
        <a:xfrm>
          <a:off x="3618938" y="423581"/>
          <a:ext cx="1343027" cy="800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36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  <a:p>
          <a:pPr algn="l" rtl="0">
            <a:defRPr sz="1000"/>
          </a:pPr>
          <a:endParaRPr lang="en-US" sz="3600" b="0" i="0" u="none" strike="noStrike" baseline="0">
            <a:solidFill>
              <a:sysClr val="windowText" lastClr="000000"/>
            </a:solidFill>
            <a:latin typeface="Arial Narrow" pitchFamily="34" charset="0"/>
            <a:cs typeface="Times New Roman"/>
          </a:endParaRPr>
        </a:p>
      </xdr:txBody>
    </xdr:sp>
    <xdr:clientData/>
  </xdr:twoCellAnchor>
  <xdr:twoCellAnchor>
    <xdr:from>
      <xdr:col>2</xdr:col>
      <xdr:colOff>311358</xdr:colOff>
      <xdr:row>30</xdr:row>
      <xdr:rowOff>98755</xdr:rowOff>
    </xdr:from>
    <xdr:to>
      <xdr:col>8</xdr:col>
      <xdr:colOff>601030</xdr:colOff>
      <xdr:row>34</xdr:row>
      <xdr:rowOff>190123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7405C235-F75D-4D4E-B487-B47A5D43BD4D}"/>
            </a:ext>
          </a:extLst>
        </xdr:cNvPr>
        <xdr:cNvSpPr txBox="1">
          <a:spLocks noChangeArrowheads="1"/>
        </xdr:cNvSpPr>
      </xdr:nvSpPr>
      <xdr:spPr bwMode="auto">
        <a:xfrm>
          <a:off x="920958" y="5404180"/>
          <a:ext cx="3852022" cy="85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0" i="0" u="none" strike="noStrike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Versión 01</a:t>
          </a:r>
        </a:p>
        <a:p>
          <a:pPr algn="ctr" rtl="0">
            <a:defRPr sz="1000"/>
          </a:pPr>
          <a:r>
            <a:rPr lang="en-US" sz="1800" b="0" i="0" u="none" strike="noStrike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29 de Enero de 2021</a:t>
          </a:r>
        </a:p>
      </xdr:txBody>
    </xdr:sp>
    <xdr:clientData/>
  </xdr:twoCellAnchor>
  <xdr:twoCellAnchor>
    <xdr:from>
      <xdr:col>1</xdr:col>
      <xdr:colOff>485775</xdr:colOff>
      <xdr:row>12</xdr:row>
      <xdr:rowOff>95250</xdr:rowOff>
    </xdr:from>
    <xdr:to>
      <xdr:col>9</xdr:col>
      <xdr:colOff>400050</xdr:colOff>
      <xdr:row>12</xdr:row>
      <xdr:rowOff>95250</xdr:rowOff>
    </xdr:to>
    <xdr:cxnSp macro="">
      <xdr:nvCxnSpPr>
        <xdr:cNvPr id="6" name="AutoShape 10">
          <a:extLst>
            <a:ext uri="{FF2B5EF4-FFF2-40B4-BE49-F238E27FC236}">
              <a16:creationId xmlns:a16="http://schemas.microsoft.com/office/drawing/2014/main" id="{D02A71B5-4D26-4C7B-891B-5A17F69AB31A}"/>
            </a:ext>
          </a:extLst>
        </xdr:cNvPr>
        <xdr:cNvCxnSpPr>
          <a:cxnSpLocks noChangeShapeType="1"/>
        </xdr:cNvCxnSpPr>
      </xdr:nvCxnSpPr>
      <xdr:spPr bwMode="auto">
        <a:xfrm flipH="1">
          <a:off x="552450" y="2390775"/>
          <a:ext cx="47815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163606</xdr:colOff>
      <xdr:row>16</xdr:row>
      <xdr:rowOff>30256</xdr:rowOff>
    </xdr:from>
    <xdr:to>
      <xdr:col>9</xdr:col>
      <xdr:colOff>434229</xdr:colOff>
      <xdr:row>24</xdr:row>
      <xdr:rowOff>159684</xdr:rowOff>
    </xdr:to>
    <xdr:sp macro="" textlink="">
      <xdr:nvSpPr>
        <xdr:cNvPr id="7" name="Rectangle 11">
          <a:extLst>
            <a:ext uri="{FF2B5EF4-FFF2-40B4-BE49-F238E27FC236}">
              <a16:creationId xmlns:a16="http://schemas.microsoft.com/office/drawing/2014/main" id="{976A004B-757C-4677-B623-F00130C14558}"/>
            </a:ext>
          </a:extLst>
        </xdr:cNvPr>
        <xdr:cNvSpPr>
          <a:spLocks noChangeArrowheads="1"/>
        </xdr:cNvSpPr>
      </xdr:nvSpPr>
      <xdr:spPr bwMode="auto">
        <a:xfrm>
          <a:off x="230281" y="2859181"/>
          <a:ext cx="5137898" cy="1653428"/>
        </a:xfrm>
        <a:prstGeom prst="rect">
          <a:avLst/>
        </a:prstGeom>
        <a:solidFill>
          <a:srgbClr val="3366CC"/>
        </a:solidFill>
        <a:ln w="38100">
          <a:noFill/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2400" b="0" i="0" u="none" strike="noStrike" baseline="0">
            <a:solidFill>
              <a:srgbClr val="FFFFFF"/>
            </a:solidFill>
            <a:latin typeface="Segoe UI" panose="020B0502040204020203" pitchFamily="34" charset="0"/>
            <a:cs typeface="Segoe UI" panose="020B0502040204020203" pitchFamily="34" charset="0"/>
          </a:endParaRP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FFFFFF"/>
              </a:solidFill>
              <a:latin typeface="Segoe UI" panose="020B0502040204020203" pitchFamily="34" charset="0"/>
              <a:cs typeface="Segoe UI" panose="020B0502040204020203" pitchFamily="34" charset="0"/>
            </a:rPr>
            <a:t>PLAN ANUAL DE INVERSIÓN Y GASTO PÚBLICO</a:t>
          </a: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FFFFFF"/>
              </a:solidFill>
              <a:latin typeface="Segoe UI" panose="020B0502040204020203" pitchFamily="34" charset="0"/>
              <a:cs typeface="Segoe UI" panose="020B0502040204020203" pitchFamily="34" charset="0"/>
            </a:rPr>
            <a:t>2021</a:t>
          </a:r>
        </a:p>
        <a:p>
          <a:pPr algn="ctr" rtl="0">
            <a:defRPr sz="1000"/>
          </a:pPr>
          <a:endParaRPr lang="en-US" sz="2400" b="0" i="0" u="none" strike="noStrike" baseline="0">
            <a:solidFill>
              <a:srgbClr val="FFFFFF"/>
            </a:solidFill>
            <a:latin typeface="Arial Narrow"/>
          </a:endParaRPr>
        </a:p>
      </xdr:txBody>
    </xdr:sp>
    <xdr:clientData/>
  </xdr:twoCellAnchor>
  <xdr:twoCellAnchor>
    <xdr:from>
      <xdr:col>9</xdr:col>
      <xdr:colOff>400050</xdr:colOff>
      <xdr:row>31</xdr:row>
      <xdr:rowOff>66675</xdr:rowOff>
    </xdr:from>
    <xdr:to>
      <xdr:col>9</xdr:col>
      <xdr:colOff>400050</xdr:colOff>
      <xdr:row>41</xdr:row>
      <xdr:rowOff>104775</xdr:rowOff>
    </xdr:to>
    <xdr:cxnSp macro="">
      <xdr:nvCxnSpPr>
        <xdr:cNvPr id="8" name="AutoShape 12">
          <a:extLst>
            <a:ext uri="{FF2B5EF4-FFF2-40B4-BE49-F238E27FC236}">
              <a16:creationId xmlns:a16="http://schemas.microsoft.com/office/drawing/2014/main" id="{A46218A2-D8FB-47E7-B720-A9B5C06CCCDA}"/>
            </a:ext>
          </a:extLst>
        </xdr:cNvPr>
        <xdr:cNvCxnSpPr>
          <a:cxnSpLocks noChangeShapeType="1"/>
        </xdr:cNvCxnSpPr>
      </xdr:nvCxnSpPr>
      <xdr:spPr bwMode="auto">
        <a:xfrm>
          <a:off x="5334000" y="5562600"/>
          <a:ext cx="0" cy="17526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485775</xdr:colOff>
      <xdr:row>28</xdr:row>
      <xdr:rowOff>95250</xdr:rowOff>
    </xdr:from>
    <xdr:to>
      <xdr:col>9</xdr:col>
      <xdr:colOff>400050</xdr:colOff>
      <xdr:row>28</xdr:row>
      <xdr:rowOff>95250</xdr:rowOff>
    </xdr:to>
    <xdr:cxnSp macro="">
      <xdr:nvCxnSpPr>
        <xdr:cNvPr id="9" name="AutoShape 13">
          <a:extLst>
            <a:ext uri="{FF2B5EF4-FFF2-40B4-BE49-F238E27FC236}">
              <a16:creationId xmlns:a16="http://schemas.microsoft.com/office/drawing/2014/main" id="{F4ED52C4-8078-4716-A10D-B9367BB13868}"/>
            </a:ext>
          </a:extLst>
        </xdr:cNvPr>
        <xdr:cNvCxnSpPr>
          <a:cxnSpLocks noChangeShapeType="1"/>
        </xdr:cNvCxnSpPr>
      </xdr:nvCxnSpPr>
      <xdr:spPr bwMode="auto">
        <a:xfrm flipH="1">
          <a:off x="552450" y="5019675"/>
          <a:ext cx="47815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9</xdr:col>
      <xdr:colOff>400050</xdr:colOff>
      <xdr:row>28</xdr:row>
      <xdr:rowOff>95250</xdr:rowOff>
    </xdr:from>
    <xdr:to>
      <xdr:col>9</xdr:col>
      <xdr:colOff>400050</xdr:colOff>
      <xdr:row>41</xdr:row>
      <xdr:rowOff>104775</xdr:rowOff>
    </xdr:to>
    <xdr:cxnSp macro="">
      <xdr:nvCxnSpPr>
        <xdr:cNvPr id="10" name="AutoShape 14">
          <a:extLst>
            <a:ext uri="{FF2B5EF4-FFF2-40B4-BE49-F238E27FC236}">
              <a16:creationId xmlns:a16="http://schemas.microsoft.com/office/drawing/2014/main" id="{933617A4-8C7E-4C53-9A28-1FAEC4CF2444}"/>
            </a:ext>
          </a:extLst>
        </xdr:cNvPr>
        <xdr:cNvCxnSpPr>
          <a:cxnSpLocks noChangeShapeType="1"/>
        </xdr:cNvCxnSpPr>
      </xdr:nvCxnSpPr>
      <xdr:spPr bwMode="auto">
        <a:xfrm>
          <a:off x="5334000" y="5019675"/>
          <a:ext cx="0" cy="2295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oneCellAnchor>
    <xdr:from>
      <xdr:col>2</xdr:col>
      <xdr:colOff>486836</xdr:colOff>
      <xdr:row>42</xdr:row>
      <xdr:rowOff>10584</xdr:rowOff>
    </xdr:from>
    <xdr:ext cx="3090331" cy="529166"/>
    <xdr:pic>
      <xdr:nvPicPr>
        <xdr:cNvPr id="11" name="Imagen 10">
          <a:extLst>
            <a:ext uri="{FF2B5EF4-FFF2-40B4-BE49-F238E27FC236}">
              <a16:creationId xmlns:a16="http://schemas.microsoft.com/office/drawing/2014/main" id="{BF284A61-D92B-42BD-B0A5-F62758D7BC6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6436" y="7411509"/>
          <a:ext cx="3090331" cy="52916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1671043</xdr:colOff>
      <xdr:row>0</xdr:row>
      <xdr:rowOff>69286</xdr:rowOff>
    </xdr:from>
    <xdr:to>
      <xdr:col>4</xdr:col>
      <xdr:colOff>530691</xdr:colOff>
      <xdr:row>2</xdr:row>
      <xdr:rowOff>239437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04FE915-D40E-4B02-A845-0CA69C335E1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1134" y="69286"/>
          <a:ext cx="4830197" cy="9251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ES%20DE%20INVERSION%20AREAS/Plan%20Anual%20de%20Inversi&#243;n%20y%20Gasto%20P&#250;blico%20V1%20Formaci&#243;n%20y%20vocaciones%202112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ANES%20DE%20INVERSION%20AREAS/Plan%20Anual%20de%20Inversi&#243;n%20y%20Gasto%20P&#250;blico%20V1%20Apropiaci&#243;n%20soci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LANES%20DE%20INVERSION%20AREAS/Plan%20Anual%20de%20Inversi&#243;n%20y%20Gasto%20P&#250;blico%20V1%20Administraci&#243;n%20del%20sistema%202312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LANES%20DE%20INVERSION%20AREAS/Plan%20Anual%20de%20Inversi&#243;n%20y%20Gasto%20P&#250;blico%20V1%20OTSI%202021-2312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LANES%20DE%20INVERSION%20AREAS/Plan%20Anual%20de%20Inversi&#243;n%20Colombia%20BIO%20VF%202412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INVERSIÓN (INICIAL)"/>
      <sheetName val="Hoja de Instrucciones"/>
      <sheetName val="Portada"/>
      <sheetName val="Proyectos Inscritos 2021"/>
      <sheetName val="Cadena de valor"/>
      <sheetName val="Políticas Transversales"/>
      <sheetName val="Código Presupuestal"/>
      <sheetName val="Plan de Inversión 2021"/>
      <sheetName val="Regionalización Vocaciones"/>
      <sheetName val="Regionalización Formación"/>
      <sheetName val="Distribución"/>
      <sheetName val="Control de Camb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INVERSIÓN (INICIAL)"/>
      <sheetName val="Hoja de Instrucciones"/>
      <sheetName val="Portada"/>
      <sheetName val="Proyectos Inscritos 2021"/>
      <sheetName val="Cadena de valor"/>
      <sheetName val="Políticas Transversales"/>
      <sheetName val="Código Presupuestal"/>
      <sheetName val="Plan de Inversión 2021"/>
      <sheetName val="Regionalización"/>
      <sheetName val="Distribución"/>
      <sheetName val="Control de Camb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INVERSIÓN (INICIAL)"/>
      <sheetName val="Hoja de Instrucciones"/>
      <sheetName val="Portada"/>
      <sheetName val="Proyectos Inscritos 2021"/>
      <sheetName val="Cadena de valor"/>
      <sheetName val="Políticas Transversales"/>
      <sheetName val="Código Presupuestal"/>
      <sheetName val="Plan de Inversión 2021"/>
      <sheetName val="Regionalización"/>
      <sheetName val="Distribución"/>
      <sheetName val="Control de Camb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INVERSIÓN (INICIAL)"/>
      <sheetName val="Hoja de Instrucciones"/>
      <sheetName val="Portada"/>
      <sheetName val="Proyectos Inscritos 2021"/>
      <sheetName val="Cadena de valor"/>
      <sheetName val="Políticas Transversales"/>
      <sheetName val="Código Presupuestal"/>
      <sheetName val="Plan de Inversión 2021"/>
      <sheetName val="Regionalización"/>
      <sheetName val="Distribución"/>
      <sheetName val="Control de Camb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INVERSIÓN (INICIAL)"/>
      <sheetName val="Hoja de Instrucciones"/>
      <sheetName val="Portada"/>
      <sheetName val="Proyectos Inscritos 2021"/>
      <sheetName val="Cadena de valor"/>
      <sheetName val="Políticas Transversales"/>
      <sheetName val="Código Presupuestal"/>
      <sheetName val="Plan de Inversión 2021"/>
      <sheetName val="Regionalización"/>
      <sheetName val="Distribución"/>
      <sheetName val="Control de Camb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spi.dnp.gov.co/Consultas/Detalle.aspx?vigencia=2021&amp;periodo=12&amp;proyecto=2017011000241" TargetMode="External"/><Relationship Id="rId13" Type="http://schemas.openxmlformats.org/officeDocument/2006/relationships/drawing" Target="../drawings/drawing3.xml"/><Relationship Id="rId3" Type="http://schemas.openxmlformats.org/officeDocument/2006/relationships/hyperlink" Target="https://spi.dnp.gov.co/Consultas/Detalle.aspx?vigencia=2021&amp;periodo=12&amp;proyecto=2020011000144" TargetMode="External"/><Relationship Id="rId7" Type="http://schemas.openxmlformats.org/officeDocument/2006/relationships/hyperlink" Target="https://spi.dnp.gov.co/Consultas/Detalle.aspx?vigencia=2021&amp;periodo=12&amp;proyecto=2017011000333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spi.dnp.gov.co/Consultas/Detalle.aspx?vigencia=2021&amp;periodo=12&amp;proyecto=2017011000192" TargetMode="External"/><Relationship Id="rId1" Type="http://schemas.openxmlformats.org/officeDocument/2006/relationships/hyperlink" Target="https://spi.dnp.gov.co/Consultas/Detalle.aspx?vigencia=2021&amp;periodo=12&amp;proyecto=2017011000194" TargetMode="External"/><Relationship Id="rId6" Type="http://schemas.openxmlformats.org/officeDocument/2006/relationships/hyperlink" Target="https://spi.dnp.gov.co/Consultas/Detalle.aspx?vigencia=2021&amp;periodo=12&amp;proyecto=2017011000228" TargetMode="External"/><Relationship Id="rId11" Type="http://schemas.openxmlformats.org/officeDocument/2006/relationships/hyperlink" Target="https://spi.dnp.gov.co/Consultas/Detalle.aspx?vigencia=2021&amp;periodo=12&amp;proyecto=2017011000252" TargetMode="External"/><Relationship Id="rId5" Type="http://schemas.openxmlformats.org/officeDocument/2006/relationships/hyperlink" Target="https://spi.dnp.gov.co/Consultas/Detalle.aspx?vigencia=2021&amp;periodo=12&amp;proyecto=2017011000151" TargetMode="External"/><Relationship Id="rId15" Type="http://schemas.openxmlformats.org/officeDocument/2006/relationships/comments" Target="../comments2.xml"/><Relationship Id="rId10" Type="http://schemas.openxmlformats.org/officeDocument/2006/relationships/hyperlink" Target="https://spi.dnp.gov.co/Consultas/Detalle.aspx?vigencia=2021&amp;periodo=12&amp;proyecto=2017011000193" TargetMode="External"/><Relationship Id="rId4" Type="http://schemas.openxmlformats.org/officeDocument/2006/relationships/hyperlink" Target="https://spi.dnp.gov.co/Consultas/Detalle.aspx?vigencia=2021&amp;periodo=12&amp;proyecto=2019011000124" TargetMode="External"/><Relationship Id="rId9" Type="http://schemas.openxmlformats.org/officeDocument/2006/relationships/hyperlink" Target="https://spi.dnp.gov.co/Consultas/Detalle.aspx?vigencia=2021&amp;periodo=12&amp;proyecto=2020011000151" TargetMode="External"/><Relationship Id="rId1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14"/>
  <sheetViews>
    <sheetView topLeftCell="C4" zoomScaleNormal="100" workbookViewId="0">
      <selection activeCell="C5" sqref="C5:C6"/>
    </sheetView>
  </sheetViews>
  <sheetFormatPr baseColWidth="10" defaultColWidth="11.5703125" defaultRowHeight="14.25" x14ac:dyDescent="0.2"/>
  <cols>
    <col min="1" max="2" width="26" style="2" customWidth="1"/>
    <col min="3" max="3" width="19.42578125" style="2" customWidth="1"/>
    <col min="4" max="4" width="20.5703125" style="2" customWidth="1"/>
    <col min="5" max="5" width="18.28515625" style="2" customWidth="1"/>
    <col min="6" max="6" width="17.42578125" style="2" customWidth="1"/>
    <col min="7" max="7" width="11.28515625" style="2" customWidth="1"/>
    <col min="8" max="8" width="26.5703125" style="2" customWidth="1"/>
    <col min="9" max="9" width="22.28515625" style="2" customWidth="1"/>
    <col min="10" max="10" width="18.42578125" style="2" customWidth="1"/>
    <col min="11" max="11" width="28.28515625" style="2" customWidth="1"/>
    <col min="12" max="12" width="4.85546875" style="2" customWidth="1"/>
    <col min="13" max="16384" width="11.5703125" style="2"/>
  </cols>
  <sheetData>
    <row r="1" spans="1:12" ht="24" customHeight="1" x14ac:dyDescent="0.2">
      <c r="A1" s="119"/>
      <c r="B1" s="119"/>
      <c r="C1" s="119"/>
      <c r="D1" s="120" t="s">
        <v>14</v>
      </c>
      <c r="E1" s="120"/>
      <c r="F1" s="120"/>
      <c r="G1" s="120"/>
      <c r="H1" s="120"/>
      <c r="I1" s="120"/>
      <c r="J1" s="120"/>
      <c r="K1" s="24" t="s">
        <v>15</v>
      </c>
      <c r="L1" s="1"/>
    </row>
    <row r="2" spans="1:12" ht="24.75" customHeight="1" x14ac:dyDescent="0.2">
      <c r="A2" s="119"/>
      <c r="B2" s="119"/>
      <c r="C2" s="119"/>
      <c r="D2" s="120"/>
      <c r="E2" s="120"/>
      <c r="F2" s="120"/>
      <c r="G2" s="120"/>
      <c r="H2" s="120"/>
      <c r="I2" s="120"/>
      <c r="J2" s="120"/>
      <c r="K2" s="24" t="s">
        <v>12</v>
      </c>
      <c r="L2" s="1"/>
    </row>
    <row r="3" spans="1:12" ht="26.25" customHeight="1" x14ac:dyDescent="0.2">
      <c r="A3" s="119"/>
      <c r="B3" s="119"/>
      <c r="C3" s="119"/>
      <c r="D3" s="120"/>
      <c r="E3" s="120"/>
      <c r="F3" s="120"/>
      <c r="G3" s="120"/>
      <c r="H3" s="120"/>
      <c r="I3" s="120"/>
      <c r="J3" s="120"/>
      <c r="K3" s="24" t="s">
        <v>13</v>
      </c>
      <c r="L3" s="1"/>
    </row>
    <row r="4" spans="1:12" ht="22.9" customHeight="1" thickBot="1" x14ac:dyDescent="0.25">
      <c r="A4" s="3"/>
      <c r="B4" s="3"/>
      <c r="C4" s="3"/>
      <c r="D4" s="4"/>
      <c r="E4" s="5"/>
      <c r="F4" s="5"/>
      <c r="G4" s="6"/>
      <c r="H4" s="7"/>
      <c r="I4" s="8"/>
      <c r="J4" s="8"/>
      <c r="K4" s="8"/>
      <c r="L4" s="1"/>
    </row>
    <row r="5" spans="1:12" ht="24.6" customHeight="1" x14ac:dyDescent="0.2">
      <c r="A5" s="121" t="s">
        <v>0</v>
      </c>
      <c r="B5" s="123" t="s">
        <v>1</v>
      </c>
      <c r="C5" s="125" t="s">
        <v>2</v>
      </c>
      <c r="D5" s="127" t="s">
        <v>3</v>
      </c>
      <c r="E5" s="127" t="s">
        <v>4</v>
      </c>
      <c r="F5" s="125" t="s">
        <v>5</v>
      </c>
      <c r="G5" s="125" t="s">
        <v>6</v>
      </c>
      <c r="H5" s="129" t="s">
        <v>7</v>
      </c>
      <c r="I5" s="129"/>
      <c r="J5" s="130"/>
      <c r="K5" s="131" t="s">
        <v>8</v>
      </c>
      <c r="L5" s="1"/>
    </row>
    <row r="6" spans="1:12" ht="29.45" customHeight="1" thickBot="1" x14ac:dyDescent="0.25">
      <c r="A6" s="122"/>
      <c r="B6" s="124"/>
      <c r="C6" s="126"/>
      <c r="D6" s="128"/>
      <c r="E6" s="128"/>
      <c r="F6" s="126"/>
      <c r="G6" s="126"/>
      <c r="H6" s="25" t="s">
        <v>16</v>
      </c>
      <c r="I6" s="25" t="s">
        <v>9</v>
      </c>
      <c r="J6" s="26" t="s">
        <v>10</v>
      </c>
      <c r="K6" s="132"/>
      <c r="L6" s="1"/>
    </row>
    <row r="7" spans="1:12" x14ac:dyDescent="0.2">
      <c r="A7" s="133"/>
      <c r="B7" s="136"/>
      <c r="C7" s="139"/>
      <c r="D7" s="142"/>
      <c r="E7" s="9"/>
      <c r="F7" s="9"/>
      <c r="G7" s="10"/>
      <c r="H7" s="11"/>
      <c r="I7" s="11"/>
      <c r="J7" s="11"/>
      <c r="K7" s="12"/>
      <c r="L7" s="1"/>
    </row>
    <row r="8" spans="1:12" ht="14.45" customHeight="1" x14ac:dyDescent="0.2">
      <c r="A8" s="134"/>
      <c r="B8" s="137"/>
      <c r="C8" s="140"/>
      <c r="D8" s="143"/>
      <c r="E8" s="13"/>
      <c r="F8" s="13"/>
      <c r="G8" s="14"/>
      <c r="H8" s="15"/>
      <c r="I8" s="16"/>
      <c r="J8" s="16"/>
      <c r="K8" s="17"/>
      <c r="L8" s="1"/>
    </row>
    <row r="9" spans="1:12" ht="15" customHeight="1" thickBot="1" x14ac:dyDescent="0.25">
      <c r="A9" s="135"/>
      <c r="B9" s="138"/>
      <c r="C9" s="141"/>
      <c r="D9" s="18" t="s">
        <v>11</v>
      </c>
      <c r="E9" s="19"/>
      <c r="F9" s="19"/>
      <c r="G9" s="20"/>
      <c r="H9" s="21">
        <f>+SUM(H7:H8)</f>
        <v>0</v>
      </c>
      <c r="I9" s="21">
        <f>+SUM(I7:I8)</f>
        <v>0</v>
      </c>
      <c r="J9" s="21">
        <f>+SUM(J7:J8)</f>
        <v>0</v>
      </c>
      <c r="K9" s="22"/>
      <c r="L9" s="1"/>
    </row>
    <row r="10" spans="1:12" x14ac:dyDescent="0.2">
      <c r="A10" s="23"/>
      <c r="B10" s="23"/>
      <c r="C10" s="23"/>
      <c r="D10" s="23"/>
      <c r="E10" s="23"/>
      <c r="F10" s="23"/>
      <c r="G10" s="23"/>
      <c r="H10" s="23"/>
      <c r="I10" s="1"/>
      <c r="J10" s="1"/>
      <c r="K10" s="1"/>
      <c r="L10" s="1"/>
    </row>
    <row r="11" spans="1:12" x14ac:dyDescent="0.2">
      <c r="A11" s="23"/>
      <c r="B11" s="23"/>
      <c r="C11" s="23"/>
      <c r="D11" s="23"/>
      <c r="E11" s="23"/>
      <c r="F11" s="23"/>
      <c r="G11" s="23"/>
      <c r="H11" s="23"/>
      <c r="I11" s="1"/>
      <c r="J11" s="1"/>
      <c r="K11" s="1"/>
      <c r="L11" s="1"/>
    </row>
    <row r="12" spans="1:12" x14ac:dyDescent="0.2">
      <c r="H12" s="1"/>
      <c r="I12" s="1"/>
      <c r="J12" s="1"/>
      <c r="K12" s="1"/>
      <c r="L12" s="1"/>
    </row>
    <row r="13" spans="1:12" x14ac:dyDescent="0.2">
      <c r="H13" s="1"/>
      <c r="I13" s="1"/>
      <c r="J13" s="1"/>
      <c r="K13" s="1"/>
      <c r="L13" s="1"/>
    </row>
    <row r="14" spans="1:12" x14ac:dyDescent="0.2">
      <c r="H14" s="1"/>
      <c r="I14" s="1"/>
      <c r="J14" s="1"/>
      <c r="K14" s="1"/>
      <c r="L14" s="1"/>
    </row>
  </sheetData>
  <mergeCells count="15">
    <mergeCell ref="K5:K6"/>
    <mergeCell ref="A7:A9"/>
    <mergeCell ref="B7:B9"/>
    <mergeCell ref="C7:C9"/>
    <mergeCell ref="D7:D8"/>
    <mergeCell ref="A1:C3"/>
    <mergeCell ref="D1:J3"/>
    <mergeCell ref="A5:A6"/>
    <mergeCell ref="B5:B6"/>
    <mergeCell ref="C5:C6"/>
    <mergeCell ref="D5:D6"/>
    <mergeCell ref="E5:E6"/>
    <mergeCell ref="F5:F6"/>
    <mergeCell ref="G5:G6"/>
    <mergeCell ref="H5:J5"/>
  </mergeCells>
  <pageMargins left="0.25" right="0.25" top="0.75" bottom="0.75" header="0.3" footer="0.3"/>
  <pageSetup scale="4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523FF-930B-446D-B2AE-3B584938BF46}">
  <dimension ref="B1:M102"/>
  <sheetViews>
    <sheetView topLeftCell="A19" zoomScale="90" zoomScaleNormal="90" zoomScaleSheetLayoutView="90" workbookViewId="0">
      <selection activeCell="O34" sqref="O34"/>
    </sheetView>
  </sheetViews>
  <sheetFormatPr baseColWidth="10" defaultColWidth="11.42578125" defaultRowHeight="15" x14ac:dyDescent="0.25"/>
  <cols>
    <col min="1" max="1" width="1" style="27" customWidth="1"/>
    <col min="2" max="2" width="8.140625" style="27" customWidth="1"/>
    <col min="3" max="5" width="8" style="27" customWidth="1"/>
    <col min="6" max="6" width="11.42578125" style="27"/>
    <col min="7" max="8" width="9" style="27" customWidth="1"/>
    <col min="9" max="16384" width="11.42578125" style="27"/>
  </cols>
  <sheetData>
    <row r="1" spans="2:10" ht="15.75" thickBot="1" x14ac:dyDescent="0.3"/>
    <row r="2" spans="2:10" x14ac:dyDescent="0.25">
      <c r="B2" s="28"/>
      <c r="C2" s="29"/>
      <c r="D2" s="29"/>
      <c r="E2" s="29"/>
      <c r="F2" s="29"/>
      <c r="G2" s="29"/>
      <c r="H2" s="29"/>
      <c r="I2" s="29"/>
      <c r="J2" s="30"/>
    </row>
    <row r="3" spans="2:10" x14ac:dyDescent="0.25">
      <c r="B3" s="31"/>
      <c r="J3" s="32"/>
    </row>
    <row r="4" spans="2:10" x14ac:dyDescent="0.25">
      <c r="B4" s="31"/>
      <c r="J4" s="32"/>
    </row>
    <row r="5" spans="2:10" x14ac:dyDescent="0.25">
      <c r="B5" s="31"/>
      <c r="J5" s="32"/>
    </row>
    <row r="6" spans="2:10" x14ac:dyDescent="0.25">
      <c r="B6" s="31"/>
      <c r="J6" s="32"/>
    </row>
    <row r="7" spans="2:10" x14ac:dyDescent="0.25">
      <c r="B7" s="31"/>
      <c r="J7" s="32"/>
    </row>
    <row r="8" spans="2:10" x14ac:dyDescent="0.25">
      <c r="B8" s="31"/>
      <c r="J8" s="32"/>
    </row>
    <row r="9" spans="2:10" x14ac:dyDescent="0.25">
      <c r="B9" s="31"/>
      <c r="J9" s="32"/>
    </row>
    <row r="10" spans="2:10" x14ac:dyDescent="0.25">
      <c r="B10" s="31"/>
      <c r="J10" s="32"/>
    </row>
    <row r="11" spans="2:10" x14ac:dyDescent="0.25">
      <c r="B11" s="31"/>
      <c r="J11" s="32"/>
    </row>
    <row r="12" spans="2:10" x14ac:dyDescent="0.25">
      <c r="B12" s="31"/>
      <c r="J12" s="32"/>
    </row>
    <row r="13" spans="2:10" x14ac:dyDescent="0.25">
      <c r="B13" s="31"/>
      <c r="J13" s="32"/>
    </row>
    <row r="14" spans="2:10" ht="6" customHeight="1" x14ac:dyDescent="0.25">
      <c r="B14" s="31"/>
      <c r="J14" s="32"/>
    </row>
    <row r="15" spans="2:10" ht="6" customHeight="1" x14ac:dyDescent="0.25">
      <c r="B15" s="31"/>
      <c r="J15" s="32"/>
    </row>
    <row r="16" spans="2:10" x14ac:dyDescent="0.25">
      <c r="B16" s="31"/>
      <c r="J16" s="32"/>
    </row>
    <row r="17" spans="2:10" x14ac:dyDescent="0.25">
      <c r="B17" s="31"/>
      <c r="J17" s="32"/>
    </row>
    <row r="18" spans="2:10" x14ac:dyDescent="0.25">
      <c r="B18" s="31"/>
      <c r="J18" s="32"/>
    </row>
    <row r="19" spans="2:10" x14ac:dyDescent="0.25">
      <c r="B19" s="31"/>
      <c r="J19" s="32"/>
    </row>
    <row r="20" spans="2:10" x14ac:dyDescent="0.25">
      <c r="B20" s="31"/>
      <c r="J20" s="32"/>
    </row>
    <row r="21" spans="2:10" x14ac:dyDescent="0.25">
      <c r="B21" s="31"/>
      <c r="J21" s="32"/>
    </row>
    <row r="22" spans="2:10" x14ac:dyDescent="0.25">
      <c r="B22" s="31"/>
      <c r="J22" s="32"/>
    </row>
    <row r="23" spans="2:10" x14ac:dyDescent="0.25">
      <c r="B23" s="31"/>
      <c r="J23" s="32"/>
    </row>
    <row r="24" spans="2:10" x14ac:dyDescent="0.25">
      <c r="B24" s="31"/>
      <c r="J24" s="32"/>
    </row>
    <row r="25" spans="2:10" x14ac:dyDescent="0.25">
      <c r="B25" s="31"/>
      <c r="J25" s="32"/>
    </row>
    <row r="26" spans="2:10" x14ac:dyDescent="0.25">
      <c r="B26" s="31"/>
      <c r="J26" s="32"/>
    </row>
    <row r="27" spans="2:10" ht="7.5" customHeight="1" x14ac:dyDescent="0.25">
      <c r="B27" s="31"/>
      <c r="J27" s="32"/>
    </row>
    <row r="28" spans="2:10" ht="7.5" customHeight="1" x14ac:dyDescent="0.25">
      <c r="B28" s="31"/>
      <c r="J28" s="32"/>
    </row>
    <row r="29" spans="2:10" x14ac:dyDescent="0.25">
      <c r="B29" s="31"/>
      <c r="J29" s="32"/>
    </row>
    <row r="30" spans="2:10" x14ac:dyDescent="0.25">
      <c r="B30" s="31"/>
      <c r="J30" s="32"/>
    </row>
    <row r="31" spans="2:10" x14ac:dyDescent="0.25">
      <c r="B31" s="31"/>
      <c r="J31" s="32"/>
    </row>
    <row r="32" spans="2:10" x14ac:dyDescent="0.25">
      <c r="B32" s="31"/>
      <c r="J32" s="32"/>
    </row>
    <row r="33" spans="2:13" x14ac:dyDescent="0.25">
      <c r="B33" s="31"/>
      <c r="J33" s="32"/>
    </row>
    <row r="34" spans="2:13" x14ac:dyDescent="0.25">
      <c r="B34" s="31"/>
      <c r="J34" s="32"/>
    </row>
    <row r="35" spans="2:13" x14ac:dyDescent="0.25">
      <c r="B35" s="31"/>
      <c r="J35" s="32"/>
    </row>
    <row r="36" spans="2:13" x14ac:dyDescent="0.25">
      <c r="B36" s="31"/>
      <c r="J36" s="32"/>
    </row>
    <row r="37" spans="2:13" x14ac:dyDescent="0.25">
      <c r="B37" s="31"/>
      <c r="J37" s="32"/>
    </row>
    <row r="38" spans="2:13" ht="7.5" customHeight="1" x14ac:dyDescent="0.25">
      <c r="B38" s="31"/>
      <c r="J38" s="32"/>
    </row>
    <row r="39" spans="2:13" ht="7.5" customHeight="1" x14ac:dyDescent="0.25">
      <c r="B39" s="31"/>
      <c r="J39" s="32"/>
    </row>
    <row r="40" spans="2:13" x14ac:dyDescent="0.25">
      <c r="B40" s="31"/>
      <c r="J40" s="32"/>
    </row>
    <row r="41" spans="2:13" x14ac:dyDescent="0.25">
      <c r="B41" s="31"/>
      <c r="J41" s="32"/>
    </row>
    <row r="42" spans="2:13" x14ac:dyDescent="0.25">
      <c r="B42" s="31"/>
      <c r="J42" s="32"/>
    </row>
    <row r="43" spans="2:13" x14ac:dyDescent="0.25">
      <c r="B43" s="31"/>
      <c r="J43" s="32"/>
    </row>
    <row r="44" spans="2:13" x14ac:dyDescent="0.25">
      <c r="B44" s="31"/>
      <c r="J44" s="32"/>
    </row>
    <row r="45" spans="2:13" x14ac:dyDescent="0.25">
      <c r="B45" s="31"/>
      <c r="J45" s="32"/>
    </row>
    <row r="46" spans="2:13" ht="15.75" thickBot="1" x14ac:dyDescent="0.3">
      <c r="B46" s="33"/>
      <c r="C46" s="34"/>
      <c r="D46" s="34"/>
      <c r="E46" s="34"/>
      <c r="F46" s="34"/>
      <c r="G46" s="34"/>
      <c r="H46" s="34"/>
      <c r="I46" s="34"/>
      <c r="J46" s="35"/>
      <c r="M46"/>
    </row>
    <row r="102" spans="3:3" x14ac:dyDescent="0.25">
      <c r="C102" s="27" t="s">
        <v>85</v>
      </c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115" orientation="portrait" r:id="rId1"/>
  <headerFooter differentFirst="1">
    <oddFooter>&amp;R&amp;"Arial,Negrita"&amp;12 Página &amp;P  de 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144"/>
  <sheetViews>
    <sheetView showGridLines="0" tabSelected="1" topLeftCell="A4" zoomScale="62" zoomScaleNormal="62" workbookViewId="0">
      <selection activeCell="F96" sqref="F96:F100"/>
    </sheetView>
  </sheetViews>
  <sheetFormatPr baseColWidth="10" defaultColWidth="11.5703125" defaultRowHeight="18" x14ac:dyDescent="0.25"/>
  <cols>
    <col min="1" max="1" width="5.42578125" style="49" customWidth="1"/>
    <col min="2" max="2" width="26" style="49" customWidth="1"/>
    <col min="3" max="3" width="37.7109375" style="49" customWidth="1"/>
    <col min="4" max="5" width="26" style="49" customWidth="1"/>
    <col min="6" max="6" width="40.7109375" style="49" customWidth="1"/>
    <col min="7" max="7" width="26.85546875" style="49" customWidth="1"/>
    <col min="8" max="9" width="21.5703125" style="49" customWidth="1"/>
    <col min="10" max="10" width="39.28515625" style="49" customWidth="1"/>
    <col min="11" max="11" width="21.5703125" style="49" customWidth="1"/>
    <col min="12" max="12" width="24" style="49" customWidth="1"/>
    <col min="13" max="13" width="30" style="57" bestFit="1" customWidth="1"/>
    <col min="14" max="14" width="26.5703125" style="49" customWidth="1"/>
    <col min="15" max="15" width="27.7109375" style="49" bestFit="1" customWidth="1"/>
    <col min="16" max="17" width="25.85546875" style="49" customWidth="1"/>
    <col min="18" max="18" width="22.7109375" style="49" customWidth="1"/>
    <col min="19" max="19" width="11.5703125" style="49"/>
    <col min="20" max="20" width="20" style="49" bestFit="1" customWidth="1"/>
    <col min="21" max="16384" width="11.5703125" style="49"/>
  </cols>
  <sheetData>
    <row r="1" spans="2:18" ht="33" customHeight="1" x14ac:dyDescent="0.25">
      <c r="B1" s="145"/>
      <c r="C1" s="145"/>
      <c r="D1" s="145"/>
      <c r="E1" s="145"/>
      <c r="F1" s="150" t="s">
        <v>19</v>
      </c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  <c r="R1" s="110" t="s">
        <v>106</v>
      </c>
    </row>
    <row r="2" spans="2:18" ht="26.25" customHeight="1" x14ac:dyDescent="0.25">
      <c r="B2" s="145"/>
      <c r="C2" s="145"/>
      <c r="D2" s="145"/>
      <c r="E2" s="145"/>
      <c r="F2" s="153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5"/>
      <c r="R2" s="68" t="s">
        <v>264</v>
      </c>
    </row>
    <row r="3" spans="2:18" ht="33.75" customHeight="1" x14ac:dyDescent="0.25">
      <c r="B3" s="145"/>
      <c r="C3" s="145"/>
      <c r="D3" s="145"/>
      <c r="E3" s="145"/>
      <c r="F3" s="156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  <c r="R3" s="68" t="s">
        <v>265</v>
      </c>
    </row>
    <row r="4" spans="2:18" ht="25.5" customHeight="1" x14ac:dyDescent="0.25">
      <c r="B4" s="50"/>
      <c r="C4" s="50"/>
      <c r="D4" s="50"/>
      <c r="E4" s="50"/>
      <c r="F4" s="51"/>
      <c r="G4" s="51"/>
      <c r="H4" s="51"/>
      <c r="I4" s="51"/>
      <c r="J4" s="52"/>
      <c r="K4" s="51"/>
      <c r="L4" s="51"/>
      <c r="M4" s="65"/>
      <c r="N4" s="53"/>
      <c r="O4" s="54"/>
      <c r="P4" s="54"/>
      <c r="Q4" s="54"/>
      <c r="R4" s="54"/>
    </row>
    <row r="5" spans="2:18" ht="33" customHeight="1" x14ac:dyDescent="0.25">
      <c r="B5" s="146" t="s">
        <v>104</v>
      </c>
      <c r="C5" s="146" t="s">
        <v>211</v>
      </c>
      <c r="D5" s="146" t="s">
        <v>107</v>
      </c>
      <c r="E5" s="146" t="s">
        <v>105</v>
      </c>
      <c r="F5" s="146" t="s">
        <v>18</v>
      </c>
      <c r="G5" s="146" t="s">
        <v>108</v>
      </c>
      <c r="H5" s="146" t="s">
        <v>109</v>
      </c>
      <c r="I5" s="146" t="s">
        <v>268</v>
      </c>
      <c r="J5" s="146" t="s">
        <v>112</v>
      </c>
      <c r="K5" s="146" t="s">
        <v>110</v>
      </c>
      <c r="L5" s="146" t="s">
        <v>111</v>
      </c>
      <c r="M5" s="146" t="s">
        <v>7</v>
      </c>
      <c r="N5" s="146"/>
      <c r="O5" s="146"/>
      <c r="P5" s="146"/>
      <c r="Q5" s="146"/>
      <c r="R5" s="146"/>
    </row>
    <row r="6" spans="2:18" ht="33" customHeight="1" x14ac:dyDescent="0.25"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7" t="s">
        <v>113</v>
      </c>
      <c r="N6" s="146" t="s">
        <v>114</v>
      </c>
      <c r="O6" s="146" t="s">
        <v>17</v>
      </c>
      <c r="P6" s="146"/>
      <c r="Q6" s="146" t="s">
        <v>159</v>
      </c>
      <c r="R6" s="146" t="s">
        <v>117</v>
      </c>
    </row>
    <row r="7" spans="2:18" ht="33" customHeight="1" x14ac:dyDescent="0.25"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7"/>
      <c r="N7" s="146"/>
      <c r="O7" s="109" t="s">
        <v>115</v>
      </c>
      <c r="P7" s="109" t="s">
        <v>116</v>
      </c>
      <c r="Q7" s="146"/>
      <c r="R7" s="146"/>
    </row>
    <row r="8" spans="2:18" s="58" customFormat="1" ht="141" customHeight="1" x14ac:dyDescent="0.25">
      <c r="B8" s="111" t="s">
        <v>191</v>
      </c>
      <c r="C8" s="114" t="s">
        <v>181</v>
      </c>
      <c r="D8" s="111" t="s">
        <v>186</v>
      </c>
      <c r="E8" s="111" t="s">
        <v>161</v>
      </c>
      <c r="F8" s="164" t="s">
        <v>28</v>
      </c>
      <c r="G8" s="111" t="s">
        <v>29</v>
      </c>
      <c r="H8" s="111">
        <v>60</v>
      </c>
      <c r="I8" s="111" t="s">
        <v>193</v>
      </c>
      <c r="J8" s="70" t="s">
        <v>30</v>
      </c>
      <c r="K8" s="111" t="s">
        <v>124</v>
      </c>
      <c r="L8" s="111" t="s">
        <v>125</v>
      </c>
      <c r="M8" s="71">
        <v>60000000000</v>
      </c>
      <c r="N8" s="72">
        <v>0</v>
      </c>
      <c r="O8" s="72"/>
      <c r="P8" s="72"/>
      <c r="Q8" s="72"/>
      <c r="R8" s="72">
        <f>+M8+N8+O8-P8-Q8</f>
        <v>60000000000</v>
      </c>
    </row>
    <row r="9" spans="2:18" ht="26.25" customHeight="1" x14ac:dyDescent="0.25">
      <c r="B9" s="73"/>
      <c r="C9" s="73"/>
      <c r="D9" s="73"/>
      <c r="E9" s="74"/>
      <c r="F9" s="75"/>
      <c r="G9" s="76"/>
      <c r="H9" s="77"/>
      <c r="I9" s="77"/>
      <c r="J9" s="76"/>
      <c r="K9" s="77"/>
      <c r="L9" s="77"/>
      <c r="M9" s="78">
        <f>SUM(M8:M8)</f>
        <v>60000000000</v>
      </c>
      <c r="N9" s="79">
        <f t="shared" ref="N9:Q9" si="0">SUM(N8:N8)</f>
        <v>0</v>
      </c>
      <c r="O9" s="79">
        <f t="shared" si="0"/>
        <v>0</v>
      </c>
      <c r="P9" s="79">
        <f t="shared" si="0"/>
        <v>0</v>
      </c>
      <c r="Q9" s="79">
        <f t="shared" si="0"/>
        <v>0</v>
      </c>
      <c r="R9" s="79">
        <f>SUM(R8:R8)</f>
        <v>60000000000</v>
      </c>
    </row>
    <row r="10" spans="2:18" s="58" customFormat="1" ht="36.75" customHeight="1" x14ac:dyDescent="0.25">
      <c r="B10" s="144" t="s">
        <v>189</v>
      </c>
      <c r="C10" s="144" t="s">
        <v>181</v>
      </c>
      <c r="D10" s="144" t="s">
        <v>186</v>
      </c>
      <c r="E10" s="144" t="s">
        <v>161</v>
      </c>
      <c r="F10" s="166" t="s">
        <v>158</v>
      </c>
      <c r="G10" s="144" t="s">
        <v>31</v>
      </c>
      <c r="H10" s="160">
        <v>10831</v>
      </c>
      <c r="I10" s="160"/>
      <c r="J10" s="70" t="s">
        <v>32</v>
      </c>
      <c r="K10" s="112" t="s">
        <v>131</v>
      </c>
      <c r="L10" s="112" t="s">
        <v>95</v>
      </c>
      <c r="M10" s="80">
        <v>1500000000</v>
      </c>
      <c r="N10" s="81"/>
      <c r="O10" s="81"/>
      <c r="P10" s="81"/>
      <c r="Q10" s="81"/>
      <c r="R10" s="81">
        <f>+M10+N10+O10-P10-Q10</f>
        <v>1500000000</v>
      </c>
    </row>
    <row r="11" spans="2:18" s="58" customFormat="1" ht="42.75" customHeight="1" x14ac:dyDescent="0.25">
      <c r="B11" s="144"/>
      <c r="C11" s="144"/>
      <c r="D11" s="144"/>
      <c r="E11" s="144"/>
      <c r="F11" s="166"/>
      <c r="G11" s="144"/>
      <c r="H11" s="160"/>
      <c r="I11" s="160"/>
      <c r="J11" s="70" t="s">
        <v>33</v>
      </c>
      <c r="K11" s="112" t="s">
        <v>131</v>
      </c>
      <c r="L11" s="112" t="s">
        <v>95</v>
      </c>
      <c r="M11" s="82"/>
      <c r="N11" s="81"/>
      <c r="O11" s="81"/>
      <c r="P11" s="81"/>
      <c r="Q11" s="81"/>
      <c r="R11" s="81">
        <f t="shared" ref="R11:R17" si="1">+M11+N11+O11-P11-Q11</f>
        <v>0</v>
      </c>
    </row>
    <row r="12" spans="2:18" s="58" customFormat="1" ht="42.75" customHeight="1" x14ac:dyDescent="0.25">
      <c r="B12" s="144"/>
      <c r="C12" s="144"/>
      <c r="D12" s="144"/>
      <c r="E12" s="144"/>
      <c r="F12" s="166"/>
      <c r="G12" s="144" t="s">
        <v>34</v>
      </c>
      <c r="H12" s="160">
        <v>6</v>
      </c>
      <c r="I12" s="160"/>
      <c r="J12" s="70" t="s">
        <v>35</v>
      </c>
      <c r="K12" s="112" t="s">
        <v>129</v>
      </c>
      <c r="L12" s="112" t="s">
        <v>93</v>
      </c>
      <c r="M12" s="80">
        <v>3500000000</v>
      </c>
      <c r="N12" s="81"/>
      <c r="O12" s="81"/>
      <c r="P12" s="81"/>
      <c r="Q12" s="81"/>
      <c r="R12" s="81">
        <f t="shared" si="1"/>
        <v>3500000000</v>
      </c>
    </row>
    <row r="13" spans="2:18" s="58" customFormat="1" ht="42.75" customHeight="1" x14ac:dyDescent="0.25">
      <c r="B13" s="144"/>
      <c r="C13" s="144"/>
      <c r="D13" s="144"/>
      <c r="E13" s="144"/>
      <c r="F13" s="166"/>
      <c r="G13" s="144"/>
      <c r="H13" s="160"/>
      <c r="I13" s="160"/>
      <c r="J13" s="70" t="s">
        <v>36</v>
      </c>
      <c r="K13" s="112" t="s">
        <v>129</v>
      </c>
      <c r="L13" s="112" t="s">
        <v>93</v>
      </c>
      <c r="M13" s="80"/>
      <c r="N13" s="81"/>
      <c r="O13" s="81"/>
      <c r="P13" s="81"/>
      <c r="Q13" s="81"/>
      <c r="R13" s="81">
        <f t="shared" si="1"/>
        <v>0</v>
      </c>
    </row>
    <row r="14" spans="2:18" s="58" customFormat="1" ht="44.25" customHeight="1" x14ac:dyDescent="0.25">
      <c r="B14" s="144"/>
      <c r="C14" s="144"/>
      <c r="D14" s="144"/>
      <c r="E14" s="144"/>
      <c r="F14" s="166"/>
      <c r="G14" s="144" t="s">
        <v>37</v>
      </c>
      <c r="H14" s="160">
        <v>718</v>
      </c>
      <c r="I14" s="160"/>
      <c r="J14" s="70" t="s">
        <v>38</v>
      </c>
      <c r="K14" s="112" t="s">
        <v>241</v>
      </c>
      <c r="L14" s="112" t="s">
        <v>246</v>
      </c>
      <c r="M14" s="83">
        <v>1050000000</v>
      </c>
      <c r="N14" s="81"/>
      <c r="O14" s="81"/>
      <c r="P14" s="81"/>
      <c r="Q14" s="81"/>
      <c r="R14" s="81">
        <f t="shared" si="1"/>
        <v>1050000000</v>
      </c>
    </row>
    <row r="15" spans="2:18" s="58" customFormat="1" ht="42.75" customHeight="1" x14ac:dyDescent="0.25">
      <c r="B15" s="144"/>
      <c r="C15" s="144"/>
      <c r="D15" s="144"/>
      <c r="E15" s="144"/>
      <c r="F15" s="166"/>
      <c r="G15" s="144"/>
      <c r="H15" s="160"/>
      <c r="I15" s="160"/>
      <c r="J15" s="70" t="s">
        <v>39</v>
      </c>
      <c r="K15" s="112" t="s">
        <v>241</v>
      </c>
      <c r="L15" s="112" t="s">
        <v>246</v>
      </c>
      <c r="M15" s="82">
        <v>33950000000</v>
      </c>
      <c r="N15" s="81"/>
      <c r="O15" s="81"/>
      <c r="P15" s="81"/>
      <c r="Q15" s="72"/>
      <c r="R15" s="81">
        <f t="shared" si="1"/>
        <v>33950000000</v>
      </c>
    </row>
    <row r="16" spans="2:18" s="58" customFormat="1" ht="45.75" customHeight="1" x14ac:dyDescent="0.25">
      <c r="B16" s="144"/>
      <c r="C16" s="144"/>
      <c r="D16" s="144"/>
      <c r="E16" s="144"/>
      <c r="F16" s="166"/>
      <c r="G16" s="144"/>
      <c r="H16" s="160"/>
      <c r="I16" s="160"/>
      <c r="J16" s="70" t="s">
        <v>38</v>
      </c>
      <c r="K16" s="112" t="s">
        <v>130</v>
      </c>
      <c r="L16" s="112" t="s">
        <v>94</v>
      </c>
      <c r="M16" s="83">
        <v>900000000</v>
      </c>
      <c r="N16" s="72"/>
      <c r="O16" s="72"/>
      <c r="P16" s="72"/>
      <c r="Q16" s="81"/>
      <c r="R16" s="81">
        <f t="shared" si="1"/>
        <v>900000000</v>
      </c>
    </row>
    <row r="17" spans="2:18" s="58" customFormat="1" ht="51" customHeight="1" x14ac:dyDescent="0.25">
      <c r="B17" s="144"/>
      <c r="C17" s="144"/>
      <c r="D17" s="144"/>
      <c r="E17" s="144"/>
      <c r="F17" s="166"/>
      <c r="G17" s="144"/>
      <c r="H17" s="160"/>
      <c r="I17" s="160"/>
      <c r="J17" s="70" t="s">
        <v>39</v>
      </c>
      <c r="K17" s="112" t="s">
        <v>130</v>
      </c>
      <c r="L17" s="112" t="s">
        <v>94</v>
      </c>
      <c r="M17" s="71">
        <v>29100000000</v>
      </c>
      <c r="N17" s="72"/>
      <c r="O17" s="72"/>
      <c r="P17" s="72"/>
      <c r="Q17" s="81"/>
      <c r="R17" s="81">
        <f t="shared" si="1"/>
        <v>29100000000</v>
      </c>
    </row>
    <row r="18" spans="2:18" ht="21" customHeight="1" x14ac:dyDescent="0.25">
      <c r="B18" s="73"/>
      <c r="C18" s="73"/>
      <c r="D18" s="73"/>
      <c r="E18" s="74"/>
      <c r="F18" s="75"/>
      <c r="G18" s="76"/>
      <c r="H18" s="77"/>
      <c r="I18" s="77"/>
      <c r="J18" s="76"/>
      <c r="K18" s="77"/>
      <c r="L18" s="77"/>
      <c r="M18" s="78">
        <f>SUM(M10:M17)</f>
        <v>70000000000</v>
      </c>
      <c r="N18" s="79">
        <f t="shared" ref="N18:Q18" si="2">SUM(N10:N17)</f>
        <v>0</v>
      </c>
      <c r="O18" s="79">
        <f t="shared" si="2"/>
        <v>0</v>
      </c>
      <c r="P18" s="79">
        <f t="shared" si="2"/>
        <v>0</v>
      </c>
      <c r="Q18" s="79">
        <f t="shared" si="2"/>
        <v>0</v>
      </c>
      <c r="R18" s="79">
        <f>SUM(R10:R17)</f>
        <v>70000000000</v>
      </c>
    </row>
    <row r="19" spans="2:18" s="58" customFormat="1" ht="117" customHeight="1" x14ac:dyDescent="0.25">
      <c r="B19" s="144" t="s">
        <v>190</v>
      </c>
      <c r="C19" s="144" t="s">
        <v>184</v>
      </c>
      <c r="D19" s="144" t="s">
        <v>186</v>
      </c>
      <c r="E19" s="144" t="s">
        <v>59</v>
      </c>
      <c r="F19" s="166" t="s">
        <v>153</v>
      </c>
      <c r="G19" s="114" t="s">
        <v>194</v>
      </c>
      <c r="H19" s="84">
        <v>1</v>
      </c>
      <c r="I19" s="144"/>
      <c r="J19" s="70" t="s">
        <v>162</v>
      </c>
      <c r="K19" s="111" t="s">
        <v>251</v>
      </c>
      <c r="L19" s="111" t="s">
        <v>248</v>
      </c>
      <c r="M19" s="85">
        <v>500000000</v>
      </c>
      <c r="N19" s="72"/>
      <c r="O19" s="72"/>
      <c r="P19" s="72"/>
      <c r="Q19" s="72"/>
      <c r="R19" s="81">
        <f>+M19+N19+O19-P19-Q19</f>
        <v>500000000</v>
      </c>
    </row>
    <row r="20" spans="2:18" s="58" customFormat="1" ht="49.5" hidden="1" customHeight="1" x14ac:dyDescent="0.25">
      <c r="B20" s="144"/>
      <c r="C20" s="144"/>
      <c r="D20" s="144"/>
      <c r="E20" s="144"/>
      <c r="F20" s="166"/>
      <c r="G20" s="148" t="s">
        <v>221</v>
      </c>
      <c r="H20" s="144">
        <v>50</v>
      </c>
      <c r="I20" s="144"/>
      <c r="J20" s="70" t="s">
        <v>163</v>
      </c>
      <c r="K20" s="111"/>
      <c r="L20" s="111"/>
      <c r="M20" s="71"/>
      <c r="N20" s="72"/>
      <c r="O20" s="72"/>
      <c r="P20" s="72"/>
      <c r="Q20" s="72"/>
      <c r="R20" s="81">
        <f t="shared" ref="R20:R35" si="3">+M20+N20+O20-P20-Q20</f>
        <v>0</v>
      </c>
    </row>
    <row r="21" spans="2:18" s="58" customFormat="1" ht="81.75" hidden="1" customHeight="1" x14ac:dyDescent="0.25">
      <c r="B21" s="144"/>
      <c r="C21" s="144"/>
      <c r="D21" s="144"/>
      <c r="E21" s="144"/>
      <c r="F21" s="166"/>
      <c r="G21" s="148"/>
      <c r="H21" s="144"/>
      <c r="I21" s="144"/>
      <c r="J21" s="70" t="s">
        <v>164</v>
      </c>
      <c r="K21" s="111"/>
      <c r="L21" s="111"/>
      <c r="M21" s="71"/>
      <c r="N21" s="72"/>
      <c r="O21" s="72"/>
      <c r="P21" s="72"/>
      <c r="Q21" s="72"/>
      <c r="R21" s="81">
        <f t="shared" si="3"/>
        <v>0</v>
      </c>
    </row>
    <row r="22" spans="2:18" s="58" customFormat="1" ht="57" hidden="1" customHeight="1" x14ac:dyDescent="0.25">
      <c r="B22" s="144"/>
      <c r="C22" s="144"/>
      <c r="D22" s="144"/>
      <c r="E22" s="144"/>
      <c r="F22" s="166"/>
      <c r="G22" s="148"/>
      <c r="H22" s="144"/>
      <c r="I22" s="144"/>
      <c r="J22" s="70" t="s">
        <v>165</v>
      </c>
      <c r="K22" s="111"/>
      <c r="L22" s="111"/>
      <c r="M22" s="71"/>
      <c r="N22" s="72"/>
      <c r="O22" s="72"/>
      <c r="P22" s="72"/>
      <c r="Q22" s="72"/>
      <c r="R22" s="81">
        <f t="shared" si="3"/>
        <v>0</v>
      </c>
    </row>
    <row r="23" spans="2:18" s="58" customFormat="1" ht="61.5" customHeight="1" x14ac:dyDescent="0.25">
      <c r="B23" s="144"/>
      <c r="C23" s="144"/>
      <c r="D23" s="144"/>
      <c r="E23" s="144"/>
      <c r="F23" s="166"/>
      <c r="G23" s="148"/>
      <c r="H23" s="144"/>
      <c r="I23" s="144"/>
      <c r="J23" s="70" t="s">
        <v>166</v>
      </c>
      <c r="K23" s="111" t="s">
        <v>250</v>
      </c>
      <c r="L23" s="111" t="s">
        <v>252</v>
      </c>
      <c r="M23" s="85">
        <v>500000000</v>
      </c>
      <c r="N23" s="72"/>
      <c r="O23" s="72"/>
      <c r="P23" s="72"/>
      <c r="Q23" s="72"/>
      <c r="R23" s="81">
        <f t="shared" si="3"/>
        <v>500000000</v>
      </c>
    </row>
    <row r="24" spans="2:18" s="58" customFormat="1" ht="82.5" hidden="1" customHeight="1" x14ac:dyDescent="0.25">
      <c r="B24" s="144"/>
      <c r="C24" s="144"/>
      <c r="D24" s="144"/>
      <c r="E24" s="144"/>
      <c r="F24" s="166"/>
      <c r="G24" s="144" t="s">
        <v>222</v>
      </c>
      <c r="H24" s="144">
        <v>105</v>
      </c>
      <c r="I24" s="144"/>
      <c r="J24" s="70" t="s">
        <v>167</v>
      </c>
      <c r="K24" s="111"/>
      <c r="L24" s="111"/>
      <c r="M24" s="71"/>
      <c r="N24" s="72"/>
      <c r="O24" s="72"/>
      <c r="P24" s="72"/>
      <c r="Q24" s="72"/>
      <c r="R24" s="81">
        <f t="shared" si="3"/>
        <v>0</v>
      </c>
    </row>
    <row r="25" spans="2:18" s="58" customFormat="1" ht="62.25" hidden="1" customHeight="1" x14ac:dyDescent="0.25">
      <c r="B25" s="144"/>
      <c r="C25" s="144"/>
      <c r="D25" s="144"/>
      <c r="E25" s="144"/>
      <c r="F25" s="166"/>
      <c r="G25" s="144"/>
      <c r="H25" s="144"/>
      <c r="I25" s="144"/>
      <c r="J25" s="70" t="s">
        <v>168</v>
      </c>
      <c r="K25" s="111"/>
      <c r="L25" s="111"/>
      <c r="M25" s="71"/>
      <c r="N25" s="72"/>
      <c r="O25" s="72"/>
      <c r="P25" s="72"/>
      <c r="Q25" s="72"/>
      <c r="R25" s="81">
        <f t="shared" si="3"/>
        <v>0</v>
      </c>
    </row>
    <row r="26" spans="2:18" s="58" customFormat="1" ht="69" customHeight="1" x14ac:dyDescent="0.25">
      <c r="B26" s="144"/>
      <c r="C26" s="144"/>
      <c r="D26" s="144"/>
      <c r="E26" s="144"/>
      <c r="F26" s="166"/>
      <c r="G26" s="144"/>
      <c r="H26" s="144"/>
      <c r="I26" s="144"/>
      <c r="J26" s="70" t="s">
        <v>169</v>
      </c>
      <c r="K26" s="111" t="s">
        <v>250</v>
      </c>
      <c r="L26" s="111" t="s">
        <v>252</v>
      </c>
      <c r="M26" s="85">
        <v>2300000000</v>
      </c>
      <c r="N26" s="72"/>
      <c r="O26" s="72"/>
      <c r="P26" s="72"/>
      <c r="Q26" s="72"/>
      <c r="R26" s="81">
        <f t="shared" si="3"/>
        <v>2300000000</v>
      </c>
    </row>
    <row r="27" spans="2:18" s="58" customFormat="1" ht="55.5" customHeight="1" x14ac:dyDescent="0.25">
      <c r="B27" s="144"/>
      <c r="C27" s="144"/>
      <c r="D27" s="144"/>
      <c r="E27" s="144"/>
      <c r="F27" s="166"/>
      <c r="G27" s="144"/>
      <c r="H27" s="144"/>
      <c r="I27" s="144"/>
      <c r="J27" s="70" t="s">
        <v>170</v>
      </c>
      <c r="K27" s="111" t="s">
        <v>250</v>
      </c>
      <c r="L27" s="111" t="s">
        <v>252</v>
      </c>
      <c r="M27" s="85">
        <v>1200000000</v>
      </c>
      <c r="N27" s="72"/>
      <c r="O27" s="72"/>
      <c r="P27" s="72"/>
      <c r="Q27" s="72"/>
      <c r="R27" s="81">
        <f t="shared" si="3"/>
        <v>1200000000</v>
      </c>
    </row>
    <row r="28" spans="2:18" s="58" customFormat="1" ht="55.5" hidden="1" customHeight="1" x14ac:dyDescent="0.25">
      <c r="B28" s="144"/>
      <c r="C28" s="144"/>
      <c r="D28" s="144"/>
      <c r="E28" s="144"/>
      <c r="F28" s="166"/>
      <c r="G28" s="144"/>
      <c r="H28" s="144"/>
      <c r="I28" s="144"/>
      <c r="J28" s="70" t="s">
        <v>171</v>
      </c>
      <c r="K28" s="111"/>
      <c r="L28" s="111"/>
      <c r="M28" s="71"/>
      <c r="N28" s="72"/>
      <c r="O28" s="72"/>
      <c r="P28" s="72"/>
      <c r="Q28" s="72"/>
      <c r="R28" s="81">
        <f t="shared" si="3"/>
        <v>0</v>
      </c>
    </row>
    <row r="29" spans="2:18" s="58" customFormat="1" ht="54" hidden="1" customHeight="1" x14ac:dyDescent="0.25">
      <c r="B29" s="144"/>
      <c r="C29" s="144"/>
      <c r="D29" s="144"/>
      <c r="E29" s="144"/>
      <c r="F29" s="166"/>
      <c r="G29" s="144"/>
      <c r="H29" s="144"/>
      <c r="I29" s="144"/>
      <c r="J29" s="70" t="s">
        <v>172</v>
      </c>
      <c r="K29" s="111"/>
      <c r="L29" s="111"/>
      <c r="M29" s="71"/>
      <c r="N29" s="72"/>
      <c r="O29" s="72"/>
      <c r="P29" s="72"/>
      <c r="Q29" s="72"/>
      <c r="R29" s="81">
        <f t="shared" si="3"/>
        <v>0</v>
      </c>
    </row>
    <row r="30" spans="2:18" s="58" customFormat="1" ht="93" hidden="1" customHeight="1" x14ac:dyDescent="0.25">
      <c r="B30" s="144"/>
      <c r="C30" s="144"/>
      <c r="D30" s="144"/>
      <c r="E30" s="144"/>
      <c r="F30" s="166"/>
      <c r="G30" s="144" t="s">
        <v>223</v>
      </c>
      <c r="H30" s="144">
        <v>260</v>
      </c>
      <c r="I30" s="144"/>
      <c r="J30" s="70" t="s">
        <v>173</v>
      </c>
      <c r="K30" s="111"/>
      <c r="L30" s="111"/>
      <c r="M30" s="71"/>
      <c r="N30" s="72"/>
      <c r="O30" s="72"/>
      <c r="P30" s="72"/>
      <c r="Q30" s="72"/>
      <c r="R30" s="81">
        <f t="shared" si="3"/>
        <v>0</v>
      </c>
    </row>
    <row r="31" spans="2:18" s="58" customFormat="1" ht="93" hidden="1" customHeight="1" x14ac:dyDescent="0.25">
      <c r="B31" s="144"/>
      <c r="C31" s="144"/>
      <c r="D31" s="144"/>
      <c r="E31" s="144"/>
      <c r="F31" s="166"/>
      <c r="G31" s="144"/>
      <c r="H31" s="144"/>
      <c r="I31" s="144"/>
      <c r="J31" s="70" t="s">
        <v>174</v>
      </c>
      <c r="K31" s="111"/>
      <c r="L31" s="111"/>
      <c r="M31" s="71"/>
      <c r="N31" s="72"/>
      <c r="O31" s="72"/>
      <c r="P31" s="72"/>
      <c r="Q31" s="72"/>
      <c r="R31" s="81">
        <f t="shared" si="3"/>
        <v>0</v>
      </c>
    </row>
    <row r="32" spans="2:18" s="58" customFormat="1" ht="93" hidden="1" customHeight="1" x14ac:dyDescent="0.25">
      <c r="B32" s="144"/>
      <c r="C32" s="144"/>
      <c r="D32" s="144"/>
      <c r="E32" s="144"/>
      <c r="F32" s="166"/>
      <c r="G32" s="144"/>
      <c r="H32" s="144"/>
      <c r="I32" s="144"/>
      <c r="J32" s="70" t="s">
        <v>175</v>
      </c>
      <c r="K32" s="111"/>
      <c r="L32" s="111"/>
      <c r="M32" s="71"/>
      <c r="N32" s="72"/>
      <c r="O32" s="72"/>
      <c r="P32" s="72"/>
      <c r="Q32" s="72"/>
      <c r="R32" s="81">
        <f t="shared" si="3"/>
        <v>0</v>
      </c>
    </row>
    <row r="33" spans="2:18" s="58" customFormat="1" ht="111" customHeight="1" x14ac:dyDescent="0.25">
      <c r="B33" s="144"/>
      <c r="C33" s="144"/>
      <c r="D33" s="144"/>
      <c r="E33" s="144"/>
      <c r="F33" s="166"/>
      <c r="G33" s="144"/>
      <c r="H33" s="144"/>
      <c r="I33" s="144"/>
      <c r="J33" s="70" t="s">
        <v>176</v>
      </c>
      <c r="K33" s="111" t="s">
        <v>249</v>
      </c>
      <c r="L33" s="111" t="s">
        <v>247</v>
      </c>
      <c r="M33" s="85">
        <v>3500000000</v>
      </c>
      <c r="N33" s="72"/>
      <c r="O33" s="72"/>
      <c r="P33" s="72"/>
      <c r="Q33" s="72"/>
      <c r="R33" s="81">
        <f t="shared" si="3"/>
        <v>3500000000</v>
      </c>
    </row>
    <row r="34" spans="2:18" s="58" customFormat="1" ht="93" hidden="1" customHeight="1" x14ac:dyDescent="0.25">
      <c r="B34" s="144"/>
      <c r="C34" s="144"/>
      <c r="D34" s="144"/>
      <c r="E34" s="144"/>
      <c r="F34" s="166"/>
      <c r="G34" s="144" t="s">
        <v>195</v>
      </c>
      <c r="H34" s="144">
        <v>3</v>
      </c>
      <c r="I34" s="144"/>
      <c r="J34" s="70" t="s">
        <v>177</v>
      </c>
      <c r="K34" s="111"/>
      <c r="L34" s="111"/>
      <c r="M34" s="71"/>
      <c r="N34" s="72"/>
      <c r="O34" s="72"/>
      <c r="P34" s="72"/>
      <c r="Q34" s="72"/>
      <c r="R34" s="81">
        <f t="shared" si="3"/>
        <v>0</v>
      </c>
    </row>
    <row r="35" spans="2:18" s="58" customFormat="1" ht="93" hidden="1" customHeight="1" x14ac:dyDescent="0.25">
      <c r="B35" s="144"/>
      <c r="C35" s="144"/>
      <c r="D35" s="144"/>
      <c r="E35" s="144"/>
      <c r="F35" s="166"/>
      <c r="G35" s="144"/>
      <c r="H35" s="144"/>
      <c r="I35" s="144"/>
      <c r="J35" s="70" t="s">
        <v>178</v>
      </c>
      <c r="K35" s="111"/>
      <c r="L35" s="111"/>
      <c r="M35" s="71"/>
      <c r="N35" s="72"/>
      <c r="O35" s="72"/>
      <c r="P35" s="72"/>
      <c r="Q35" s="72"/>
      <c r="R35" s="81">
        <f t="shared" si="3"/>
        <v>0</v>
      </c>
    </row>
    <row r="36" spans="2:18" s="58" customFormat="1" ht="21" customHeight="1" x14ac:dyDescent="0.25">
      <c r="B36" s="73"/>
      <c r="C36" s="73"/>
      <c r="D36" s="73"/>
      <c r="E36" s="74"/>
      <c r="F36" s="75"/>
      <c r="G36" s="76"/>
      <c r="H36" s="77"/>
      <c r="I36" s="77"/>
      <c r="J36" s="76"/>
      <c r="K36" s="77"/>
      <c r="L36" s="77"/>
      <c r="M36" s="78">
        <f>SUM(M19:M35)</f>
        <v>8000000000</v>
      </c>
      <c r="N36" s="79">
        <f t="shared" ref="N36:Q36" si="4">SUM(N19:N35)</f>
        <v>0</v>
      </c>
      <c r="O36" s="79">
        <f t="shared" si="4"/>
        <v>0</v>
      </c>
      <c r="P36" s="79">
        <f t="shared" si="4"/>
        <v>0</v>
      </c>
      <c r="Q36" s="79">
        <f t="shared" si="4"/>
        <v>0</v>
      </c>
      <c r="R36" s="79">
        <f>SUM(R19:R35)</f>
        <v>8000000000</v>
      </c>
    </row>
    <row r="37" spans="2:18" s="58" customFormat="1" ht="73.5" customHeight="1" x14ac:dyDescent="0.25">
      <c r="B37" s="144" t="s">
        <v>192</v>
      </c>
      <c r="C37" s="144" t="s">
        <v>183</v>
      </c>
      <c r="D37" s="144" t="s">
        <v>186</v>
      </c>
      <c r="E37" s="144" t="s">
        <v>59</v>
      </c>
      <c r="F37" s="166" t="s">
        <v>74</v>
      </c>
      <c r="G37" s="67" t="s">
        <v>226</v>
      </c>
      <c r="H37" s="67">
        <v>11</v>
      </c>
      <c r="I37" s="144" t="s">
        <v>193</v>
      </c>
      <c r="J37" s="70" t="s">
        <v>227</v>
      </c>
      <c r="K37" s="67" t="s">
        <v>134</v>
      </c>
      <c r="L37" s="67" t="s">
        <v>98</v>
      </c>
      <c r="M37" s="71">
        <v>60000000</v>
      </c>
      <c r="N37" s="72"/>
      <c r="O37" s="72"/>
      <c r="P37" s="72"/>
      <c r="Q37" s="72"/>
      <c r="R37" s="72">
        <f>+M37+N37+O37-P37-Q37</f>
        <v>60000000</v>
      </c>
    </row>
    <row r="38" spans="2:18" s="58" customFormat="1" ht="73.5" customHeight="1" x14ac:dyDescent="0.25">
      <c r="B38" s="144"/>
      <c r="C38" s="144"/>
      <c r="D38" s="144"/>
      <c r="E38" s="144"/>
      <c r="F38" s="166"/>
      <c r="G38" s="67" t="s">
        <v>228</v>
      </c>
      <c r="H38" s="86">
        <v>533000</v>
      </c>
      <c r="I38" s="144"/>
      <c r="J38" s="70" t="s">
        <v>229</v>
      </c>
      <c r="K38" s="67" t="s">
        <v>134</v>
      </c>
      <c r="L38" s="67" t="s">
        <v>98</v>
      </c>
      <c r="M38" s="83">
        <v>5186303713</v>
      </c>
      <c r="N38" s="72"/>
      <c r="O38" s="72"/>
      <c r="P38" s="72"/>
      <c r="Q38" s="72"/>
      <c r="R38" s="72">
        <f t="shared" ref="R38:R46" si="5">+M38+N38+O38-P38-Q38</f>
        <v>5186303713</v>
      </c>
    </row>
    <row r="39" spans="2:18" s="58" customFormat="1" ht="73.5" customHeight="1" x14ac:dyDescent="0.25">
      <c r="B39" s="144"/>
      <c r="C39" s="144"/>
      <c r="D39" s="144"/>
      <c r="E39" s="144"/>
      <c r="F39" s="166"/>
      <c r="G39" s="67" t="s">
        <v>230</v>
      </c>
      <c r="H39" s="67">
        <v>7</v>
      </c>
      <c r="I39" s="144"/>
      <c r="J39" s="70" t="s">
        <v>227</v>
      </c>
      <c r="K39" s="67" t="s">
        <v>135</v>
      </c>
      <c r="L39" s="67" t="s">
        <v>99</v>
      </c>
      <c r="M39" s="71">
        <v>60000000</v>
      </c>
      <c r="N39" s="72"/>
      <c r="O39" s="72"/>
      <c r="P39" s="72"/>
      <c r="Q39" s="72"/>
      <c r="R39" s="72">
        <f t="shared" si="5"/>
        <v>60000000</v>
      </c>
    </row>
    <row r="40" spans="2:18" s="58" customFormat="1" ht="73.5" customHeight="1" x14ac:dyDescent="0.25">
      <c r="B40" s="144"/>
      <c r="C40" s="144"/>
      <c r="D40" s="144"/>
      <c r="E40" s="144"/>
      <c r="F40" s="166"/>
      <c r="G40" s="67" t="s">
        <v>231</v>
      </c>
      <c r="H40" s="86">
        <v>312931</v>
      </c>
      <c r="I40" s="144"/>
      <c r="J40" s="70" t="s">
        <v>229</v>
      </c>
      <c r="K40" s="67" t="s">
        <v>135</v>
      </c>
      <c r="L40" s="67" t="s">
        <v>99</v>
      </c>
      <c r="M40" s="71">
        <v>919297654</v>
      </c>
      <c r="N40" s="72"/>
      <c r="O40" s="72"/>
      <c r="P40" s="72"/>
      <c r="Q40" s="72"/>
      <c r="R40" s="72">
        <f t="shared" si="5"/>
        <v>919297654</v>
      </c>
    </row>
    <row r="41" spans="2:18" s="58" customFormat="1" ht="73.5" customHeight="1" x14ac:dyDescent="0.25">
      <c r="B41" s="144"/>
      <c r="C41" s="144"/>
      <c r="D41" s="144"/>
      <c r="E41" s="144"/>
      <c r="F41" s="166"/>
      <c r="G41" s="67" t="s">
        <v>75</v>
      </c>
      <c r="H41" s="67">
        <v>3</v>
      </c>
      <c r="I41" s="144"/>
      <c r="J41" s="70" t="s">
        <v>232</v>
      </c>
      <c r="K41" s="72" t="s">
        <v>233</v>
      </c>
      <c r="L41" s="72" t="s">
        <v>234</v>
      </c>
      <c r="M41" s="71">
        <v>800000000</v>
      </c>
      <c r="N41" s="72"/>
      <c r="O41" s="72"/>
      <c r="P41" s="72"/>
      <c r="Q41" s="72"/>
      <c r="R41" s="72">
        <f t="shared" si="5"/>
        <v>800000000</v>
      </c>
    </row>
    <row r="42" spans="2:18" s="58" customFormat="1" ht="73.5" customHeight="1" x14ac:dyDescent="0.25">
      <c r="B42" s="144"/>
      <c r="C42" s="144"/>
      <c r="D42" s="144"/>
      <c r="E42" s="144"/>
      <c r="F42" s="166"/>
      <c r="G42" s="67" t="s">
        <v>235</v>
      </c>
      <c r="H42" s="67">
        <v>2</v>
      </c>
      <c r="I42" s="144"/>
      <c r="J42" s="70" t="s">
        <v>236</v>
      </c>
      <c r="K42" s="72" t="s">
        <v>233</v>
      </c>
      <c r="L42" s="72" t="s">
        <v>234</v>
      </c>
      <c r="M42" s="71">
        <v>800000000</v>
      </c>
      <c r="N42" s="72"/>
      <c r="O42" s="72"/>
      <c r="P42" s="72"/>
      <c r="Q42" s="72"/>
      <c r="R42" s="72">
        <f t="shared" si="5"/>
        <v>800000000</v>
      </c>
    </row>
    <row r="43" spans="2:18" s="58" customFormat="1" ht="73.5" customHeight="1" x14ac:dyDescent="0.25">
      <c r="B43" s="144"/>
      <c r="C43" s="144"/>
      <c r="D43" s="144"/>
      <c r="E43" s="144"/>
      <c r="F43" s="166"/>
      <c r="G43" s="67" t="s">
        <v>221</v>
      </c>
      <c r="H43" s="67">
        <v>47</v>
      </c>
      <c r="I43" s="67"/>
      <c r="J43" s="70" t="s">
        <v>227</v>
      </c>
      <c r="K43" s="67" t="s">
        <v>132</v>
      </c>
      <c r="L43" s="67" t="s">
        <v>96</v>
      </c>
      <c r="M43" s="71">
        <v>136000000</v>
      </c>
      <c r="N43" s="72"/>
      <c r="O43" s="72"/>
      <c r="P43" s="72"/>
      <c r="Q43" s="72"/>
      <c r="R43" s="72">
        <f t="shared" si="5"/>
        <v>136000000</v>
      </c>
    </row>
    <row r="44" spans="2:18" s="58" customFormat="1" ht="73.5" customHeight="1" x14ac:dyDescent="0.25">
      <c r="B44" s="144"/>
      <c r="C44" s="144"/>
      <c r="D44" s="144"/>
      <c r="E44" s="144"/>
      <c r="F44" s="166"/>
      <c r="G44" s="67" t="s">
        <v>237</v>
      </c>
      <c r="H44" s="67">
        <v>7</v>
      </c>
      <c r="I44" s="67"/>
      <c r="J44" s="70" t="s">
        <v>229</v>
      </c>
      <c r="K44" s="67" t="s">
        <v>132</v>
      </c>
      <c r="L44" s="67" t="s">
        <v>96</v>
      </c>
      <c r="M44" s="71">
        <v>44534129315</v>
      </c>
      <c r="N44" s="72"/>
      <c r="O44" s="72"/>
      <c r="P44" s="72"/>
      <c r="Q44" s="72"/>
      <c r="R44" s="72">
        <f t="shared" si="5"/>
        <v>44534129315</v>
      </c>
    </row>
    <row r="45" spans="2:18" s="58" customFormat="1" ht="102.75" customHeight="1" x14ac:dyDescent="0.25">
      <c r="B45" s="144"/>
      <c r="C45" s="144"/>
      <c r="D45" s="144"/>
      <c r="E45" s="144"/>
      <c r="F45" s="166"/>
      <c r="G45" s="67" t="s">
        <v>222</v>
      </c>
      <c r="H45" s="67">
        <v>3</v>
      </c>
      <c r="I45" s="67"/>
      <c r="J45" s="70" t="s">
        <v>238</v>
      </c>
      <c r="K45" s="67" t="s">
        <v>133</v>
      </c>
      <c r="L45" s="67" t="s">
        <v>97</v>
      </c>
      <c r="M45" s="71">
        <v>900000000</v>
      </c>
      <c r="N45" s="72"/>
      <c r="O45" s="72"/>
      <c r="P45" s="72"/>
      <c r="Q45" s="72"/>
      <c r="R45" s="72">
        <f t="shared" si="5"/>
        <v>900000000</v>
      </c>
    </row>
    <row r="46" spans="2:18" s="58" customFormat="1" ht="118.5" customHeight="1" x14ac:dyDescent="0.25">
      <c r="B46" s="144"/>
      <c r="C46" s="144"/>
      <c r="D46" s="144"/>
      <c r="E46" s="144"/>
      <c r="F46" s="166"/>
      <c r="G46" s="67" t="s">
        <v>239</v>
      </c>
      <c r="H46" s="67">
        <v>3</v>
      </c>
      <c r="I46" s="67"/>
      <c r="J46" s="70" t="s">
        <v>240</v>
      </c>
      <c r="K46" s="67" t="s">
        <v>133</v>
      </c>
      <c r="L46" s="67" t="s">
        <v>97</v>
      </c>
      <c r="M46" s="71">
        <f>800000000+2804269318</f>
        <v>3604269318</v>
      </c>
      <c r="N46" s="72"/>
      <c r="O46" s="72"/>
      <c r="P46" s="72"/>
      <c r="Q46" s="72"/>
      <c r="R46" s="72">
        <f t="shared" si="5"/>
        <v>3604269318</v>
      </c>
    </row>
    <row r="47" spans="2:18" s="58" customFormat="1" ht="21" customHeight="1" x14ac:dyDescent="0.25">
      <c r="B47" s="73"/>
      <c r="C47" s="73"/>
      <c r="D47" s="73"/>
      <c r="E47" s="73"/>
      <c r="F47" s="75"/>
      <c r="G47" s="76"/>
      <c r="H47" s="77"/>
      <c r="I47" s="77"/>
      <c r="J47" s="76"/>
      <c r="K47" s="77"/>
      <c r="L47" s="77"/>
      <c r="M47" s="78">
        <f>SUM(M37:M46)</f>
        <v>57000000000</v>
      </c>
      <c r="N47" s="79">
        <f t="shared" ref="N47:P47" si="6">SUM(N37:N46)</f>
        <v>0</v>
      </c>
      <c r="O47" s="79">
        <f t="shared" si="6"/>
        <v>0</v>
      </c>
      <c r="P47" s="79">
        <f t="shared" si="6"/>
        <v>0</v>
      </c>
      <c r="Q47" s="79">
        <f>SUM(Q37:Q46)</f>
        <v>0</v>
      </c>
      <c r="R47" s="79">
        <f>SUM(R37:R46)</f>
        <v>57000000000</v>
      </c>
    </row>
    <row r="48" spans="2:18" s="58" customFormat="1" ht="123.75" customHeight="1" x14ac:dyDescent="0.25">
      <c r="B48" s="144" t="s">
        <v>192</v>
      </c>
      <c r="C48" s="144" t="s">
        <v>179</v>
      </c>
      <c r="D48" s="144" t="s">
        <v>187</v>
      </c>
      <c r="E48" s="144" t="s">
        <v>156</v>
      </c>
      <c r="F48" s="166" t="s">
        <v>73</v>
      </c>
      <c r="G48" s="87" t="s">
        <v>20</v>
      </c>
      <c r="H48" s="111">
        <v>1000</v>
      </c>
      <c r="I48" s="144" t="s">
        <v>193</v>
      </c>
      <c r="J48" s="87" t="s">
        <v>21</v>
      </c>
      <c r="K48" s="111" t="s">
        <v>127</v>
      </c>
      <c r="L48" s="88" t="s">
        <v>212</v>
      </c>
      <c r="M48" s="89">
        <v>60494303530</v>
      </c>
      <c r="N48" s="72"/>
      <c r="O48" s="72"/>
      <c r="P48" s="72"/>
      <c r="Q48" s="72"/>
      <c r="R48" s="72">
        <f>+M48+N48+O48-P48-Q48</f>
        <v>60494303530</v>
      </c>
    </row>
    <row r="49" spans="2:20" s="58" customFormat="1" ht="56.25" customHeight="1" x14ac:dyDescent="0.25">
      <c r="B49" s="144"/>
      <c r="C49" s="144"/>
      <c r="D49" s="144"/>
      <c r="E49" s="144"/>
      <c r="F49" s="166"/>
      <c r="G49" s="70" t="s">
        <v>22</v>
      </c>
      <c r="H49" s="117">
        <v>200</v>
      </c>
      <c r="I49" s="144"/>
      <c r="J49" s="70" t="s">
        <v>23</v>
      </c>
      <c r="K49" s="111" t="s">
        <v>128</v>
      </c>
      <c r="L49" s="90" t="s">
        <v>214</v>
      </c>
      <c r="M49" s="89">
        <v>4800000000</v>
      </c>
      <c r="N49" s="72"/>
      <c r="O49" s="72"/>
      <c r="P49" s="91"/>
      <c r="Q49" s="91"/>
      <c r="R49" s="72">
        <f t="shared" ref="R49:R52" si="7">+M49+N49+O49-P49-Q49</f>
        <v>4800000000</v>
      </c>
    </row>
    <row r="50" spans="2:20" s="58" customFormat="1" ht="123" customHeight="1" x14ac:dyDescent="0.25">
      <c r="B50" s="144"/>
      <c r="C50" s="144"/>
      <c r="D50" s="144"/>
      <c r="E50" s="144"/>
      <c r="F50" s="166"/>
      <c r="G50" s="70" t="s">
        <v>24</v>
      </c>
      <c r="H50" s="111" t="s">
        <v>213</v>
      </c>
      <c r="I50" s="144"/>
      <c r="J50" s="70" t="s">
        <v>25</v>
      </c>
      <c r="K50" s="111" t="s">
        <v>126</v>
      </c>
      <c r="L50" s="92" t="s">
        <v>215</v>
      </c>
      <c r="M50" s="89">
        <f>6884000000-804240</f>
        <v>6883195760</v>
      </c>
      <c r="N50" s="72"/>
      <c r="O50" s="72"/>
      <c r="P50" s="72"/>
      <c r="Q50" s="72"/>
      <c r="R50" s="72">
        <f t="shared" si="7"/>
        <v>6883195760</v>
      </c>
    </row>
    <row r="51" spans="2:20" s="58" customFormat="1" ht="74.25" customHeight="1" x14ac:dyDescent="0.25">
      <c r="B51" s="144"/>
      <c r="C51" s="144"/>
      <c r="D51" s="144"/>
      <c r="E51" s="144"/>
      <c r="F51" s="166"/>
      <c r="G51" s="70" t="s">
        <v>26</v>
      </c>
      <c r="H51" s="114" t="s">
        <v>27</v>
      </c>
      <c r="I51" s="144"/>
      <c r="J51" s="70" t="s">
        <v>76</v>
      </c>
      <c r="K51" s="111" t="s">
        <v>126</v>
      </c>
      <c r="L51" s="88" t="s">
        <v>215</v>
      </c>
      <c r="M51" s="118">
        <v>26214015633</v>
      </c>
      <c r="N51" s="72">
        <v>14728407962</v>
      </c>
      <c r="O51" s="72"/>
      <c r="P51" s="72"/>
      <c r="Q51" s="72"/>
      <c r="R51" s="72">
        <f t="shared" si="7"/>
        <v>40942423595</v>
      </c>
      <c r="T51" s="115"/>
    </row>
    <row r="52" spans="2:20" s="58" customFormat="1" ht="56.25" customHeight="1" x14ac:dyDescent="0.25">
      <c r="B52" s="144"/>
      <c r="C52" s="144"/>
      <c r="D52" s="144"/>
      <c r="E52" s="144"/>
      <c r="F52" s="166"/>
      <c r="G52" s="70" t="s">
        <v>77</v>
      </c>
      <c r="H52" s="114" t="s">
        <v>27</v>
      </c>
      <c r="I52" s="144"/>
      <c r="J52" s="70" t="s">
        <v>78</v>
      </c>
      <c r="K52" s="111"/>
      <c r="L52" s="111"/>
      <c r="M52" s="71"/>
      <c r="N52" s="72"/>
      <c r="O52" s="72"/>
      <c r="P52" s="72"/>
      <c r="Q52" s="72"/>
      <c r="R52" s="72">
        <f t="shared" si="7"/>
        <v>0</v>
      </c>
    </row>
    <row r="53" spans="2:20" ht="22.5" customHeight="1" x14ac:dyDescent="0.25">
      <c r="B53" s="73"/>
      <c r="C53" s="73"/>
      <c r="D53" s="73"/>
      <c r="E53" s="74"/>
      <c r="F53" s="75"/>
      <c r="G53" s="76"/>
      <c r="H53" s="77"/>
      <c r="I53" s="77"/>
      <c r="J53" s="76"/>
      <c r="K53" s="77"/>
      <c r="L53" s="77"/>
      <c r="M53" s="78">
        <f>SUM(M48:M52)</f>
        <v>98391514923</v>
      </c>
      <c r="N53" s="79">
        <f>SUM(N48:N52)</f>
        <v>14728407962</v>
      </c>
      <c r="O53" s="79">
        <f>SUM(O48:O52)</f>
        <v>0</v>
      </c>
      <c r="P53" s="79">
        <f>SUM(P48:P52)</f>
        <v>0</v>
      </c>
      <c r="Q53" s="79"/>
      <c r="R53" s="79">
        <f>SUM(R48:R52)</f>
        <v>113119922885</v>
      </c>
      <c r="T53" s="116"/>
    </row>
    <row r="54" spans="2:20" s="58" customFormat="1" ht="121.5" customHeight="1" x14ac:dyDescent="0.25">
      <c r="B54" s="144" t="s">
        <v>192</v>
      </c>
      <c r="C54" s="144" t="s">
        <v>179</v>
      </c>
      <c r="D54" s="144" t="s">
        <v>187</v>
      </c>
      <c r="E54" s="144" t="s">
        <v>156</v>
      </c>
      <c r="F54" s="167" t="s">
        <v>60</v>
      </c>
      <c r="G54" s="70" t="s">
        <v>61</v>
      </c>
      <c r="H54" s="111">
        <v>2127</v>
      </c>
      <c r="I54" s="144" t="s">
        <v>160</v>
      </c>
      <c r="J54" s="70" t="s">
        <v>62</v>
      </c>
      <c r="K54" s="111" t="s">
        <v>136</v>
      </c>
      <c r="L54" s="93" t="s">
        <v>100</v>
      </c>
      <c r="M54" s="94">
        <v>20740000000</v>
      </c>
      <c r="N54" s="72"/>
      <c r="O54" s="72"/>
      <c r="P54" s="72"/>
      <c r="Q54" s="72"/>
      <c r="R54" s="72">
        <f>+M54+N54+O54-P54-Q54</f>
        <v>20740000000</v>
      </c>
    </row>
    <row r="55" spans="2:20" s="58" customFormat="1" ht="121.5" customHeight="1" x14ac:dyDescent="0.25">
      <c r="B55" s="144"/>
      <c r="C55" s="144"/>
      <c r="D55" s="144"/>
      <c r="E55" s="144"/>
      <c r="F55" s="167"/>
      <c r="G55" s="70" t="s">
        <v>61</v>
      </c>
      <c r="H55" s="111">
        <v>17000</v>
      </c>
      <c r="I55" s="144"/>
      <c r="J55" s="70" t="s">
        <v>216</v>
      </c>
      <c r="K55" s="111" t="s">
        <v>136</v>
      </c>
      <c r="L55" s="93" t="s">
        <v>100</v>
      </c>
      <c r="M55" s="94">
        <v>5150000000</v>
      </c>
      <c r="N55" s="72"/>
      <c r="O55" s="72"/>
      <c r="P55" s="72"/>
      <c r="Q55" s="72"/>
      <c r="R55" s="72">
        <f>+M55+N55+O55-P55-Q55</f>
        <v>5150000000</v>
      </c>
    </row>
    <row r="56" spans="2:20" s="58" customFormat="1" ht="67.5" customHeight="1" x14ac:dyDescent="0.25">
      <c r="B56" s="144"/>
      <c r="C56" s="144"/>
      <c r="D56" s="144"/>
      <c r="E56" s="144"/>
      <c r="F56" s="167"/>
      <c r="G56" s="70" t="s">
        <v>63</v>
      </c>
      <c r="H56" s="111" t="s">
        <v>84</v>
      </c>
      <c r="I56" s="144"/>
      <c r="J56" s="70" t="s">
        <v>64</v>
      </c>
      <c r="K56" s="111" t="s">
        <v>137</v>
      </c>
      <c r="L56" s="93" t="s">
        <v>138</v>
      </c>
      <c r="M56" s="94">
        <v>1000000000</v>
      </c>
      <c r="N56" s="72"/>
      <c r="O56" s="72"/>
      <c r="P56" s="72"/>
      <c r="Q56" s="72"/>
      <c r="R56" s="72">
        <f>+M56+N56+O56-P56-Q56</f>
        <v>1000000000</v>
      </c>
    </row>
    <row r="57" spans="2:20" s="58" customFormat="1" ht="58.5" customHeight="1" x14ac:dyDescent="0.25">
      <c r="B57" s="144"/>
      <c r="C57" s="144"/>
      <c r="D57" s="144"/>
      <c r="E57" s="144"/>
      <c r="F57" s="167"/>
      <c r="G57" s="70" t="s">
        <v>27</v>
      </c>
      <c r="H57" s="111" t="s">
        <v>84</v>
      </c>
      <c r="I57" s="144"/>
      <c r="J57" s="70" t="s">
        <v>65</v>
      </c>
      <c r="K57" s="111" t="s">
        <v>137</v>
      </c>
      <c r="L57" s="93" t="s">
        <v>138</v>
      </c>
      <c r="M57" s="94">
        <v>3110000000</v>
      </c>
      <c r="N57" s="72"/>
      <c r="O57" s="72"/>
      <c r="P57" s="72"/>
      <c r="Q57" s="72"/>
      <c r="R57" s="72">
        <f t="shared" ref="R57:R100" si="8">+M57+N57+O57-P57-Q57</f>
        <v>3110000000</v>
      </c>
    </row>
    <row r="58" spans="2:20" s="58" customFormat="1" ht="57" customHeight="1" x14ac:dyDescent="0.25">
      <c r="B58" s="144"/>
      <c r="C58" s="144"/>
      <c r="D58" s="144"/>
      <c r="E58" s="144"/>
      <c r="F58" s="167"/>
      <c r="G58" s="70" t="s">
        <v>61</v>
      </c>
      <c r="H58" s="113">
        <v>5000</v>
      </c>
      <c r="I58" s="144"/>
      <c r="J58" s="70" t="s">
        <v>66</v>
      </c>
      <c r="K58" s="111"/>
      <c r="L58" s="111"/>
      <c r="M58" s="71"/>
      <c r="N58" s="72"/>
      <c r="O58" s="72"/>
      <c r="P58" s="72"/>
      <c r="Q58" s="72"/>
      <c r="R58" s="72">
        <f t="shared" si="8"/>
        <v>0</v>
      </c>
    </row>
    <row r="59" spans="2:20" ht="28.5" customHeight="1" x14ac:dyDescent="0.25">
      <c r="B59" s="73"/>
      <c r="C59" s="73"/>
      <c r="D59" s="73"/>
      <c r="E59" s="74"/>
      <c r="F59" s="75"/>
      <c r="G59" s="76"/>
      <c r="H59" s="77"/>
      <c r="I59" s="77"/>
      <c r="J59" s="76"/>
      <c r="K59" s="77"/>
      <c r="L59" s="77"/>
      <c r="M59" s="78">
        <f>SUM(M54:M58)</f>
        <v>30000000000</v>
      </c>
      <c r="N59" s="79">
        <f>SUM(N54:N58)</f>
        <v>0</v>
      </c>
      <c r="O59" s="79">
        <f>SUM(O54:O58)</f>
        <v>0</v>
      </c>
      <c r="P59" s="79">
        <f>SUM(P54:P58)</f>
        <v>0</v>
      </c>
      <c r="Q59" s="79"/>
      <c r="R59" s="79">
        <f t="shared" ref="R59" si="9">SUM(R54:R58)</f>
        <v>30000000000</v>
      </c>
    </row>
    <row r="60" spans="2:20" s="58" customFormat="1" ht="61.5" customHeight="1" x14ac:dyDescent="0.25">
      <c r="B60" s="144" t="s">
        <v>192</v>
      </c>
      <c r="C60" s="144" t="s">
        <v>180</v>
      </c>
      <c r="D60" s="144" t="s">
        <v>187</v>
      </c>
      <c r="E60" s="144" t="s">
        <v>157</v>
      </c>
      <c r="F60" s="167" t="s">
        <v>67</v>
      </c>
      <c r="G60" s="70" t="s">
        <v>68</v>
      </c>
      <c r="H60" s="113">
        <v>1</v>
      </c>
      <c r="I60" s="161"/>
      <c r="J60" s="70" t="s">
        <v>69</v>
      </c>
      <c r="K60" s="113" t="s">
        <v>145</v>
      </c>
      <c r="L60" s="113" t="s">
        <v>146</v>
      </c>
      <c r="M60" s="95">
        <f>700000000+250000000</f>
        <v>950000000</v>
      </c>
      <c r="N60" s="72"/>
      <c r="O60" s="72"/>
      <c r="P60" s="72"/>
      <c r="Q60" s="72"/>
      <c r="R60" s="72">
        <f t="shared" ref="R60:R72" si="10">+M60+N60+O60-P60-Q60</f>
        <v>950000000</v>
      </c>
    </row>
    <row r="61" spans="2:20" s="58" customFormat="1" ht="61.5" customHeight="1" x14ac:dyDescent="0.25">
      <c r="B61" s="144"/>
      <c r="C61" s="144"/>
      <c r="D61" s="144"/>
      <c r="E61" s="144"/>
      <c r="F61" s="167"/>
      <c r="G61" s="70" t="s">
        <v>68</v>
      </c>
      <c r="H61" s="113">
        <v>1</v>
      </c>
      <c r="I61" s="161"/>
      <c r="J61" s="70" t="s">
        <v>70</v>
      </c>
      <c r="K61" s="113" t="s">
        <v>145</v>
      </c>
      <c r="L61" s="113" t="s">
        <v>146</v>
      </c>
      <c r="M61" s="95">
        <v>450000000</v>
      </c>
      <c r="N61" s="72"/>
      <c r="O61" s="72"/>
      <c r="P61" s="72"/>
      <c r="Q61" s="72"/>
      <c r="R61" s="72">
        <f t="shared" si="10"/>
        <v>450000000</v>
      </c>
    </row>
    <row r="62" spans="2:20" s="58" customFormat="1" ht="48.75" customHeight="1" x14ac:dyDescent="0.25">
      <c r="B62" s="144"/>
      <c r="C62" s="144"/>
      <c r="D62" s="144"/>
      <c r="E62" s="144"/>
      <c r="F62" s="167"/>
      <c r="G62" s="70" t="s">
        <v>68</v>
      </c>
      <c r="H62" s="113">
        <v>1</v>
      </c>
      <c r="I62" s="161"/>
      <c r="J62" s="70" t="s">
        <v>71</v>
      </c>
      <c r="K62" s="113" t="s">
        <v>145</v>
      </c>
      <c r="L62" s="113" t="s">
        <v>146</v>
      </c>
      <c r="M62" s="95">
        <v>350000000</v>
      </c>
      <c r="N62" s="96"/>
      <c r="O62" s="72"/>
      <c r="P62" s="72"/>
      <c r="Q62" s="72"/>
      <c r="R62" s="72">
        <f>+M62+N63+O62-P62-Q62</f>
        <v>350000000</v>
      </c>
    </row>
    <row r="63" spans="2:20" s="58" customFormat="1" ht="48.75" customHeight="1" x14ac:dyDescent="0.25">
      <c r="B63" s="144"/>
      <c r="C63" s="144"/>
      <c r="D63" s="144"/>
      <c r="E63" s="144"/>
      <c r="F63" s="167"/>
      <c r="G63" s="70" t="s">
        <v>68</v>
      </c>
      <c r="H63" s="113">
        <v>1</v>
      </c>
      <c r="I63" s="161"/>
      <c r="J63" s="70" t="s">
        <v>152</v>
      </c>
      <c r="K63" s="113" t="s">
        <v>145</v>
      </c>
      <c r="L63" s="113" t="s">
        <v>146</v>
      </c>
      <c r="M63" s="95">
        <v>250000000</v>
      </c>
      <c r="N63" s="72"/>
      <c r="O63" s="72"/>
      <c r="P63" s="72"/>
      <c r="Q63" s="72"/>
      <c r="R63" s="72">
        <f>+M63+O63-P63-Q63</f>
        <v>250000000</v>
      </c>
    </row>
    <row r="64" spans="2:20" s="58" customFormat="1" ht="48.75" customHeight="1" x14ac:dyDescent="0.25">
      <c r="B64" s="144"/>
      <c r="C64" s="144"/>
      <c r="D64" s="144"/>
      <c r="E64" s="144"/>
      <c r="F64" s="167"/>
      <c r="G64" s="70" t="s">
        <v>68</v>
      </c>
      <c r="H64" s="113">
        <v>1</v>
      </c>
      <c r="I64" s="161"/>
      <c r="J64" s="70" t="s">
        <v>217</v>
      </c>
      <c r="K64" s="113" t="s">
        <v>149</v>
      </c>
      <c r="L64" s="113" t="s">
        <v>101</v>
      </c>
      <c r="M64" s="95">
        <v>250000000</v>
      </c>
      <c r="N64" s="72"/>
      <c r="O64" s="72"/>
      <c r="P64" s="72"/>
      <c r="Q64" s="72"/>
      <c r="R64" s="72">
        <f t="shared" si="10"/>
        <v>250000000</v>
      </c>
    </row>
    <row r="65" spans="2:18" s="58" customFormat="1" ht="48.75" customHeight="1" x14ac:dyDescent="0.25">
      <c r="B65" s="144"/>
      <c r="C65" s="144"/>
      <c r="D65" s="144"/>
      <c r="E65" s="144"/>
      <c r="F65" s="167"/>
      <c r="G65" s="70" t="s">
        <v>68</v>
      </c>
      <c r="H65" s="113">
        <v>1</v>
      </c>
      <c r="I65" s="161"/>
      <c r="J65" s="70" t="s">
        <v>218</v>
      </c>
      <c r="K65" s="113" t="s">
        <v>139</v>
      </c>
      <c r="L65" s="113" t="s">
        <v>140</v>
      </c>
      <c r="M65" s="95">
        <v>4800000000</v>
      </c>
      <c r="N65" s="72"/>
      <c r="O65" s="72"/>
      <c r="P65" s="72"/>
      <c r="Q65" s="72"/>
      <c r="R65" s="72">
        <f t="shared" si="10"/>
        <v>4800000000</v>
      </c>
    </row>
    <row r="66" spans="2:18" s="58" customFormat="1" ht="48.75" customHeight="1" x14ac:dyDescent="0.25">
      <c r="B66" s="144"/>
      <c r="C66" s="144"/>
      <c r="D66" s="144"/>
      <c r="E66" s="144"/>
      <c r="F66" s="167"/>
      <c r="G66" s="70" t="s">
        <v>68</v>
      </c>
      <c r="H66" s="113">
        <v>1</v>
      </c>
      <c r="I66" s="161"/>
      <c r="J66" s="70" t="s">
        <v>151</v>
      </c>
      <c r="K66" s="113" t="s">
        <v>143</v>
      </c>
      <c r="L66" s="113" t="s">
        <v>144</v>
      </c>
      <c r="M66" s="95">
        <v>1500000000</v>
      </c>
      <c r="N66" s="72"/>
      <c r="O66" s="72"/>
      <c r="P66" s="72"/>
      <c r="Q66" s="72"/>
      <c r="R66" s="72">
        <f t="shared" si="10"/>
        <v>1500000000</v>
      </c>
    </row>
    <row r="67" spans="2:18" s="58" customFormat="1" ht="42" customHeight="1" x14ac:dyDescent="0.25">
      <c r="B67" s="144"/>
      <c r="C67" s="144"/>
      <c r="D67" s="144"/>
      <c r="E67" s="144"/>
      <c r="F67" s="167"/>
      <c r="G67" s="70" t="s">
        <v>68</v>
      </c>
      <c r="H67" s="113">
        <v>1</v>
      </c>
      <c r="I67" s="161"/>
      <c r="J67" s="70" t="s">
        <v>72</v>
      </c>
      <c r="K67" s="113" t="s">
        <v>147</v>
      </c>
      <c r="L67" s="113" t="s">
        <v>148</v>
      </c>
      <c r="M67" s="95">
        <v>450000000</v>
      </c>
      <c r="N67" s="72"/>
      <c r="O67" s="72"/>
      <c r="P67" s="72"/>
      <c r="Q67" s="72"/>
      <c r="R67" s="72">
        <f t="shared" si="10"/>
        <v>450000000</v>
      </c>
    </row>
    <row r="68" spans="2:18" s="58" customFormat="1" ht="108" hidden="1" x14ac:dyDescent="0.25">
      <c r="B68" s="144"/>
      <c r="C68" s="144"/>
      <c r="D68" s="144"/>
      <c r="E68" s="144"/>
      <c r="F68" s="167"/>
      <c r="G68" s="70" t="s">
        <v>68</v>
      </c>
      <c r="H68" s="113">
        <v>1</v>
      </c>
      <c r="I68" s="161"/>
      <c r="J68" s="70" t="s">
        <v>80</v>
      </c>
      <c r="K68" s="113"/>
      <c r="L68" s="113"/>
      <c r="M68" s="95"/>
      <c r="N68" s="72"/>
      <c r="O68" s="72"/>
      <c r="P68" s="72"/>
      <c r="Q68" s="72"/>
      <c r="R68" s="72">
        <f t="shared" si="10"/>
        <v>0</v>
      </c>
    </row>
    <row r="69" spans="2:18" s="58" customFormat="1" ht="67.5" hidden="1" customHeight="1" x14ac:dyDescent="0.25">
      <c r="B69" s="144"/>
      <c r="C69" s="144"/>
      <c r="D69" s="144"/>
      <c r="E69" s="144"/>
      <c r="F69" s="167"/>
      <c r="G69" s="70" t="s">
        <v>68</v>
      </c>
      <c r="H69" s="113">
        <v>1</v>
      </c>
      <c r="I69" s="161"/>
      <c r="J69" s="70" t="s">
        <v>81</v>
      </c>
      <c r="K69" s="113"/>
      <c r="L69" s="113"/>
      <c r="M69" s="95"/>
      <c r="N69" s="72"/>
      <c r="O69" s="72"/>
      <c r="P69" s="72"/>
      <c r="Q69" s="72"/>
      <c r="R69" s="72">
        <f t="shared" si="10"/>
        <v>0</v>
      </c>
    </row>
    <row r="70" spans="2:18" s="58" customFormat="1" ht="67.5" hidden="1" customHeight="1" x14ac:dyDescent="0.25">
      <c r="B70" s="144"/>
      <c r="C70" s="144"/>
      <c r="D70" s="144"/>
      <c r="E70" s="144"/>
      <c r="F70" s="167"/>
      <c r="G70" s="70" t="s">
        <v>68</v>
      </c>
      <c r="H70" s="113">
        <v>1</v>
      </c>
      <c r="I70" s="161"/>
      <c r="J70" s="70" t="s">
        <v>82</v>
      </c>
      <c r="K70" s="113"/>
      <c r="L70" s="113"/>
      <c r="M70" s="95"/>
      <c r="N70" s="72"/>
      <c r="O70" s="72"/>
      <c r="P70" s="72"/>
      <c r="Q70" s="72"/>
      <c r="R70" s="72">
        <f t="shared" si="10"/>
        <v>0</v>
      </c>
    </row>
    <row r="71" spans="2:18" s="58" customFormat="1" ht="67.5" customHeight="1" x14ac:dyDescent="0.25">
      <c r="B71" s="144"/>
      <c r="C71" s="144"/>
      <c r="D71" s="144"/>
      <c r="E71" s="144"/>
      <c r="F71" s="167"/>
      <c r="G71" s="70" t="s">
        <v>68</v>
      </c>
      <c r="H71" s="113">
        <v>1</v>
      </c>
      <c r="I71" s="161"/>
      <c r="J71" s="70" t="s">
        <v>219</v>
      </c>
      <c r="K71" s="113" t="s">
        <v>141</v>
      </c>
      <c r="L71" s="113" t="s">
        <v>142</v>
      </c>
      <c r="M71" s="95">
        <v>1000000000</v>
      </c>
      <c r="N71" s="72"/>
      <c r="O71" s="72"/>
      <c r="P71" s="72"/>
      <c r="Q71" s="72"/>
      <c r="R71" s="72">
        <f t="shared" si="10"/>
        <v>1000000000</v>
      </c>
    </row>
    <row r="72" spans="2:18" s="58" customFormat="1" ht="48" hidden="1" customHeight="1" x14ac:dyDescent="0.25">
      <c r="B72" s="144"/>
      <c r="C72" s="144"/>
      <c r="D72" s="144"/>
      <c r="E72" s="144"/>
      <c r="F72" s="167"/>
      <c r="G72" s="70" t="s">
        <v>68</v>
      </c>
      <c r="H72" s="113">
        <v>1</v>
      </c>
      <c r="I72" s="161"/>
      <c r="J72" s="70" t="s">
        <v>83</v>
      </c>
      <c r="K72" s="113"/>
      <c r="L72" s="113"/>
      <c r="M72" s="95"/>
      <c r="N72" s="72"/>
      <c r="O72" s="72"/>
      <c r="P72" s="72"/>
      <c r="Q72" s="72"/>
      <c r="R72" s="72">
        <f t="shared" si="10"/>
        <v>0</v>
      </c>
    </row>
    <row r="73" spans="2:18" x14ac:dyDescent="0.25">
      <c r="B73" s="73"/>
      <c r="C73" s="97"/>
      <c r="D73" s="97"/>
      <c r="E73" s="74"/>
      <c r="F73" s="75"/>
      <c r="G73" s="76"/>
      <c r="H73" s="77"/>
      <c r="I73" s="77"/>
      <c r="J73" s="76"/>
      <c r="K73" s="77"/>
      <c r="L73" s="77"/>
      <c r="M73" s="78">
        <f>SUM(M60:M72)</f>
        <v>10000000000</v>
      </c>
      <c r="N73" s="79">
        <f t="shared" ref="N73:R73" si="11">SUM(N60:N72)</f>
        <v>0</v>
      </c>
      <c r="O73" s="79">
        <f t="shared" si="11"/>
        <v>0</v>
      </c>
      <c r="P73" s="79">
        <f t="shared" si="11"/>
        <v>0</v>
      </c>
      <c r="Q73" s="79">
        <f t="shared" si="11"/>
        <v>0</v>
      </c>
      <c r="R73" s="79">
        <f t="shared" si="11"/>
        <v>10000000000</v>
      </c>
    </row>
    <row r="74" spans="2:18" s="58" customFormat="1" ht="56.25" customHeight="1" x14ac:dyDescent="0.25">
      <c r="B74" s="144" t="s">
        <v>192</v>
      </c>
      <c r="C74" s="144" t="s">
        <v>182</v>
      </c>
      <c r="D74" s="144" t="s">
        <v>187</v>
      </c>
      <c r="E74" s="144" t="s">
        <v>157</v>
      </c>
      <c r="F74" s="165" t="s">
        <v>269</v>
      </c>
      <c r="G74" s="148" t="s">
        <v>40</v>
      </c>
      <c r="H74" s="98"/>
      <c r="I74" s="148"/>
      <c r="J74" s="99" t="s">
        <v>41</v>
      </c>
      <c r="K74" s="114" t="s">
        <v>123</v>
      </c>
      <c r="L74" s="114" t="s">
        <v>253</v>
      </c>
      <c r="M74" s="95">
        <v>30000000</v>
      </c>
      <c r="N74" s="100"/>
      <c r="O74" s="100"/>
      <c r="P74" s="100"/>
      <c r="Q74" s="100"/>
      <c r="R74" s="72">
        <f t="shared" si="8"/>
        <v>30000000</v>
      </c>
    </row>
    <row r="75" spans="2:18" s="58" customFormat="1" ht="56.25" customHeight="1" x14ac:dyDescent="0.25">
      <c r="B75" s="144"/>
      <c r="C75" s="144"/>
      <c r="D75" s="144"/>
      <c r="E75" s="144"/>
      <c r="F75" s="165"/>
      <c r="G75" s="148"/>
      <c r="H75" s="98"/>
      <c r="I75" s="148"/>
      <c r="J75" s="99" t="s">
        <v>42</v>
      </c>
      <c r="K75" s="114" t="s">
        <v>123</v>
      </c>
      <c r="L75" s="114" t="s">
        <v>253</v>
      </c>
      <c r="M75" s="95">
        <v>1970000000</v>
      </c>
      <c r="N75" s="72"/>
      <c r="O75" s="72"/>
      <c r="P75" s="72"/>
      <c r="Q75" s="72"/>
      <c r="R75" s="72">
        <f t="shared" si="8"/>
        <v>1970000000</v>
      </c>
    </row>
    <row r="76" spans="2:18" s="58" customFormat="1" ht="35.25" customHeight="1" x14ac:dyDescent="0.25">
      <c r="B76" s="144"/>
      <c r="C76" s="144"/>
      <c r="D76" s="144"/>
      <c r="E76" s="144"/>
      <c r="F76" s="165"/>
      <c r="G76" s="148"/>
      <c r="H76" s="98"/>
      <c r="I76" s="148"/>
      <c r="J76" s="99" t="s">
        <v>43</v>
      </c>
      <c r="K76" s="114" t="s">
        <v>123</v>
      </c>
      <c r="L76" s="114" t="s">
        <v>253</v>
      </c>
      <c r="M76" s="95">
        <v>500000000</v>
      </c>
      <c r="N76" s="72"/>
      <c r="O76" s="72"/>
      <c r="P76" s="72"/>
      <c r="Q76" s="72"/>
      <c r="R76" s="72">
        <f t="shared" si="8"/>
        <v>500000000</v>
      </c>
    </row>
    <row r="77" spans="2:18" s="58" customFormat="1" ht="35.25" customHeight="1" x14ac:dyDescent="0.25">
      <c r="B77" s="144"/>
      <c r="C77" s="144"/>
      <c r="D77" s="144"/>
      <c r="E77" s="144"/>
      <c r="F77" s="165"/>
      <c r="G77" s="114"/>
      <c r="H77" s="98"/>
      <c r="I77" s="114"/>
      <c r="J77" s="99" t="s">
        <v>43</v>
      </c>
      <c r="K77" s="114" t="s">
        <v>123</v>
      </c>
      <c r="L77" s="114" t="s">
        <v>253</v>
      </c>
      <c r="M77" s="95">
        <v>100000000</v>
      </c>
      <c r="N77" s="72"/>
      <c r="O77" s="72"/>
      <c r="P77" s="72"/>
      <c r="Q77" s="72"/>
      <c r="R77" s="72">
        <f t="shared" si="8"/>
        <v>100000000</v>
      </c>
    </row>
    <row r="78" spans="2:18" ht="20.25" customHeight="1" x14ac:dyDescent="0.25">
      <c r="B78" s="73"/>
      <c r="C78" s="73"/>
      <c r="D78" s="73"/>
      <c r="E78" s="74"/>
      <c r="F78" s="75"/>
      <c r="G78" s="76"/>
      <c r="H78" s="77"/>
      <c r="I78" s="77"/>
      <c r="J78" s="76"/>
      <c r="K78" s="77"/>
      <c r="L78" s="77"/>
      <c r="M78" s="78">
        <f>SUM(M74:M77)</f>
        <v>2600000000</v>
      </c>
      <c r="N78" s="79">
        <f t="shared" ref="N78:P78" si="12">SUM(N74:N76)</f>
        <v>0</v>
      </c>
      <c r="O78" s="79">
        <f t="shared" si="12"/>
        <v>0</v>
      </c>
      <c r="P78" s="79">
        <f t="shared" si="12"/>
        <v>0</v>
      </c>
      <c r="Q78" s="79"/>
      <c r="R78" s="79">
        <f>SUM(R74:R77)</f>
        <v>2600000000</v>
      </c>
    </row>
    <row r="79" spans="2:18" s="58" customFormat="1" ht="36.75" customHeight="1" x14ac:dyDescent="0.25">
      <c r="B79" s="144" t="s">
        <v>192</v>
      </c>
      <c r="C79" s="144" t="s">
        <v>179</v>
      </c>
      <c r="D79" s="144" t="s">
        <v>187</v>
      </c>
      <c r="E79" s="144" t="s">
        <v>157</v>
      </c>
      <c r="F79" s="166" t="s">
        <v>154</v>
      </c>
      <c r="G79" s="144" t="s">
        <v>63</v>
      </c>
      <c r="H79" s="149">
        <v>40</v>
      </c>
      <c r="I79" s="159"/>
      <c r="J79" s="101" t="s">
        <v>196</v>
      </c>
      <c r="K79" s="102" t="s">
        <v>262</v>
      </c>
      <c r="L79" s="102" t="s">
        <v>257</v>
      </c>
      <c r="M79" s="71">
        <v>675922300</v>
      </c>
      <c r="N79" s="91"/>
      <c r="O79" s="103"/>
      <c r="P79" s="103"/>
      <c r="Q79" s="103"/>
      <c r="R79" s="72">
        <f>+M79+N79+O79-P79-Q79</f>
        <v>675922300</v>
      </c>
    </row>
    <row r="80" spans="2:18" s="58" customFormat="1" ht="36" customHeight="1" x14ac:dyDescent="0.3">
      <c r="B80" s="144"/>
      <c r="C80" s="144"/>
      <c r="D80" s="144"/>
      <c r="E80" s="144"/>
      <c r="F80" s="166"/>
      <c r="G80" s="144"/>
      <c r="H80" s="149"/>
      <c r="I80" s="159"/>
      <c r="J80" s="104" t="s">
        <v>197</v>
      </c>
      <c r="K80" s="102" t="s">
        <v>242</v>
      </c>
      <c r="L80" s="102" t="s">
        <v>244</v>
      </c>
      <c r="M80" s="71">
        <v>2889637750</v>
      </c>
      <c r="N80" s="91"/>
      <c r="O80" s="103"/>
      <c r="P80" s="103"/>
      <c r="Q80" s="103"/>
      <c r="R80" s="72">
        <f t="shared" si="8"/>
        <v>2889637750</v>
      </c>
    </row>
    <row r="81" spans="2:18" s="58" customFormat="1" ht="35.25" customHeight="1" x14ac:dyDescent="0.25">
      <c r="B81" s="144"/>
      <c r="C81" s="144"/>
      <c r="D81" s="144"/>
      <c r="E81" s="144"/>
      <c r="F81" s="166"/>
      <c r="G81" s="144"/>
      <c r="H81" s="149"/>
      <c r="I81" s="159"/>
      <c r="J81" s="101" t="s">
        <v>198</v>
      </c>
      <c r="K81" s="102" t="s">
        <v>258</v>
      </c>
      <c r="L81" s="102" t="s">
        <v>244</v>
      </c>
      <c r="M81" s="71">
        <v>1201900200</v>
      </c>
      <c r="N81" s="91"/>
      <c r="O81" s="103"/>
      <c r="P81" s="103"/>
      <c r="Q81" s="103"/>
      <c r="R81" s="72">
        <f t="shared" si="8"/>
        <v>1201900200</v>
      </c>
    </row>
    <row r="82" spans="2:18" s="58" customFormat="1" ht="33" customHeight="1" x14ac:dyDescent="0.3">
      <c r="B82" s="144"/>
      <c r="C82" s="144"/>
      <c r="D82" s="144"/>
      <c r="E82" s="144"/>
      <c r="F82" s="166"/>
      <c r="G82" s="144" t="s">
        <v>205</v>
      </c>
      <c r="H82" s="149">
        <v>16104</v>
      </c>
      <c r="I82" s="159"/>
      <c r="J82" s="104" t="s">
        <v>199</v>
      </c>
      <c r="K82" s="102" t="s">
        <v>243</v>
      </c>
      <c r="L82" s="102" t="s">
        <v>245</v>
      </c>
      <c r="M82" s="71">
        <v>1010000000</v>
      </c>
      <c r="N82" s="91"/>
      <c r="O82" s="103"/>
      <c r="P82" s="103"/>
      <c r="Q82" s="103"/>
      <c r="R82" s="72">
        <f t="shared" si="8"/>
        <v>1010000000</v>
      </c>
    </row>
    <row r="83" spans="2:18" s="58" customFormat="1" ht="39" customHeight="1" x14ac:dyDescent="0.25">
      <c r="B83" s="144"/>
      <c r="C83" s="144"/>
      <c r="D83" s="144"/>
      <c r="E83" s="144"/>
      <c r="F83" s="166"/>
      <c r="G83" s="144"/>
      <c r="H83" s="149"/>
      <c r="I83" s="159"/>
      <c r="J83" s="101" t="s">
        <v>200</v>
      </c>
      <c r="K83" s="102" t="s">
        <v>263</v>
      </c>
      <c r="L83" s="102" t="s">
        <v>256</v>
      </c>
      <c r="M83" s="71">
        <v>422093600</v>
      </c>
      <c r="N83" s="91"/>
      <c r="O83" s="103"/>
      <c r="P83" s="103"/>
      <c r="Q83" s="103"/>
      <c r="R83" s="72">
        <f t="shared" si="8"/>
        <v>422093600</v>
      </c>
    </row>
    <row r="84" spans="2:18" s="58" customFormat="1" ht="32.25" customHeight="1" x14ac:dyDescent="0.25">
      <c r="B84" s="144"/>
      <c r="C84" s="144"/>
      <c r="D84" s="144"/>
      <c r="E84" s="144"/>
      <c r="F84" s="166"/>
      <c r="G84" s="144"/>
      <c r="H84" s="149"/>
      <c r="I84" s="159"/>
      <c r="J84" s="101" t="s">
        <v>201</v>
      </c>
      <c r="K84" s="102" t="s">
        <v>263</v>
      </c>
      <c r="L84" s="102" t="s">
        <v>256</v>
      </c>
      <c r="M84" s="71">
        <v>324220000</v>
      </c>
      <c r="N84" s="91"/>
      <c r="O84" s="103"/>
      <c r="P84" s="103"/>
      <c r="Q84" s="103"/>
      <c r="R84" s="72">
        <f t="shared" si="8"/>
        <v>324220000</v>
      </c>
    </row>
    <row r="85" spans="2:18" s="58" customFormat="1" ht="30" customHeight="1" x14ac:dyDescent="0.3">
      <c r="B85" s="144"/>
      <c r="C85" s="144"/>
      <c r="D85" s="144"/>
      <c r="E85" s="144"/>
      <c r="F85" s="166"/>
      <c r="G85" s="67" t="s">
        <v>206</v>
      </c>
      <c r="H85" s="69">
        <v>57</v>
      </c>
      <c r="I85" s="159"/>
      <c r="J85" s="104" t="s">
        <v>202</v>
      </c>
      <c r="K85" s="102" t="s">
        <v>261</v>
      </c>
      <c r="L85" s="102" t="s">
        <v>255</v>
      </c>
      <c r="M85" s="71">
        <v>733603000</v>
      </c>
      <c r="N85" s="91"/>
      <c r="O85" s="103"/>
      <c r="P85" s="103"/>
      <c r="Q85" s="103"/>
      <c r="R85" s="72">
        <f t="shared" si="8"/>
        <v>733603000</v>
      </c>
    </row>
    <row r="86" spans="2:18" s="58" customFormat="1" ht="33.75" customHeight="1" x14ac:dyDescent="0.3">
      <c r="B86" s="144"/>
      <c r="C86" s="144"/>
      <c r="D86" s="144"/>
      <c r="E86" s="144"/>
      <c r="F86" s="166"/>
      <c r="G86" s="144" t="s">
        <v>150</v>
      </c>
      <c r="H86" s="149">
        <v>2269</v>
      </c>
      <c r="I86" s="159"/>
      <c r="J86" s="104" t="s">
        <v>203</v>
      </c>
      <c r="K86" s="102" t="s">
        <v>260</v>
      </c>
      <c r="L86" s="102" t="s">
        <v>259</v>
      </c>
      <c r="M86" s="71">
        <v>1650000000</v>
      </c>
      <c r="N86" s="91"/>
      <c r="O86" s="103"/>
      <c r="P86" s="103"/>
      <c r="Q86" s="103"/>
      <c r="R86" s="72">
        <f t="shared" si="8"/>
        <v>1650000000</v>
      </c>
    </row>
    <row r="87" spans="2:18" s="58" customFormat="1" ht="27.75" customHeight="1" x14ac:dyDescent="0.25">
      <c r="B87" s="144"/>
      <c r="C87" s="144"/>
      <c r="D87" s="144"/>
      <c r="E87" s="144"/>
      <c r="F87" s="166"/>
      <c r="G87" s="144"/>
      <c r="H87" s="149"/>
      <c r="I87" s="159"/>
      <c r="J87" s="101" t="s">
        <v>204</v>
      </c>
      <c r="K87" s="102" t="s">
        <v>260</v>
      </c>
      <c r="L87" s="102" t="s">
        <v>254</v>
      </c>
      <c r="M87" s="71">
        <v>1092623150</v>
      </c>
      <c r="N87" s="91"/>
      <c r="O87" s="103"/>
      <c r="P87" s="103"/>
      <c r="Q87" s="103"/>
      <c r="R87" s="72">
        <f t="shared" si="8"/>
        <v>1092623150</v>
      </c>
    </row>
    <row r="88" spans="2:18" x14ac:dyDescent="0.25">
      <c r="B88" s="74"/>
      <c r="C88" s="74"/>
      <c r="D88" s="74"/>
      <c r="E88" s="74"/>
      <c r="F88" s="105"/>
      <c r="G88" s="105"/>
      <c r="H88" s="105"/>
      <c r="I88" s="105"/>
      <c r="J88" s="105"/>
      <c r="K88" s="105"/>
      <c r="L88" s="105"/>
      <c r="M88" s="106">
        <f>SUM(M79:M87)</f>
        <v>10000000000</v>
      </c>
      <c r="N88" s="105">
        <f>SUM(N79:N87)</f>
        <v>0</v>
      </c>
      <c r="O88" s="105">
        <f t="shared" ref="O88:R88" si="13">SUM(O79:O87)</f>
        <v>0</v>
      </c>
      <c r="P88" s="105">
        <f t="shared" si="13"/>
        <v>0</v>
      </c>
      <c r="Q88" s="105">
        <f t="shared" si="13"/>
        <v>0</v>
      </c>
      <c r="R88" s="105">
        <f t="shared" si="13"/>
        <v>10000000000</v>
      </c>
    </row>
    <row r="89" spans="2:18" s="58" customFormat="1" ht="40.5" customHeight="1" x14ac:dyDescent="0.25">
      <c r="B89" s="144" t="s">
        <v>192</v>
      </c>
      <c r="C89" s="144" t="s">
        <v>185</v>
      </c>
      <c r="D89" s="144"/>
      <c r="E89" s="144" t="s">
        <v>188</v>
      </c>
      <c r="F89" s="166" t="s">
        <v>155</v>
      </c>
      <c r="G89" s="70" t="s">
        <v>44</v>
      </c>
      <c r="H89" s="111">
        <v>280</v>
      </c>
      <c r="I89" s="144"/>
      <c r="J89" s="107" t="s">
        <v>45</v>
      </c>
      <c r="K89" s="111" t="s">
        <v>120</v>
      </c>
      <c r="L89" s="93" t="s">
        <v>90</v>
      </c>
      <c r="M89" s="71">
        <v>1500000000</v>
      </c>
      <c r="N89" s="72"/>
      <c r="O89" s="72"/>
      <c r="P89" s="72"/>
      <c r="Q89" s="72"/>
      <c r="R89" s="72">
        <f t="shared" si="8"/>
        <v>1500000000</v>
      </c>
    </row>
    <row r="90" spans="2:18" s="58" customFormat="1" ht="32.25" customHeight="1" x14ac:dyDescent="0.25">
      <c r="B90" s="144"/>
      <c r="C90" s="144"/>
      <c r="D90" s="144"/>
      <c r="E90" s="144"/>
      <c r="F90" s="166"/>
      <c r="G90" s="70" t="s">
        <v>46</v>
      </c>
      <c r="H90" s="111">
        <v>37</v>
      </c>
      <c r="I90" s="144"/>
      <c r="J90" s="107" t="s">
        <v>47</v>
      </c>
      <c r="K90" s="111" t="s">
        <v>120</v>
      </c>
      <c r="L90" s="111" t="s">
        <v>90</v>
      </c>
      <c r="M90" s="71">
        <v>14895239642</v>
      </c>
      <c r="N90" s="72"/>
      <c r="O90" s="72"/>
      <c r="P90" s="72"/>
      <c r="Q90" s="72"/>
      <c r="R90" s="72">
        <f t="shared" si="8"/>
        <v>14895239642</v>
      </c>
    </row>
    <row r="91" spans="2:18" s="58" customFormat="1" ht="32.25" customHeight="1" x14ac:dyDescent="0.25">
      <c r="B91" s="144"/>
      <c r="C91" s="144"/>
      <c r="D91" s="144"/>
      <c r="E91" s="144"/>
      <c r="F91" s="166"/>
      <c r="G91" s="107" t="s">
        <v>224</v>
      </c>
      <c r="H91" s="111">
        <v>1</v>
      </c>
      <c r="I91" s="144"/>
      <c r="J91" s="107" t="s">
        <v>225</v>
      </c>
      <c r="K91" s="111" t="s">
        <v>122</v>
      </c>
      <c r="L91" s="111" t="s">
        <v>92</v>
      </c>
      <c r="M91" s="71">
        <v>500000000</v>
      </c>
      <c r="N91" s="72"/>
      <c r="O91" s="72"/>
      <c r="P91" s="72"/>
      <c r="Q91" s="72"/>
      <c r="R91" s="72">
        <f t="shared" si="8"/>
        <v>500000000</v>
      </c>
    </row>
    <row r="92" spans="2:18" s="58" customFormat="1" ht="42" customHeight="1" x14ac:dyDescent="0.25">
      <c r="B92" s="144"/>
      <c r="C92" s="144"/>
      <c r="D92" s="144"/>
      <c r="E92" s="144"/>
      <c r="F92" s="166"/>
      <c r="G92" s="70" t="s">
        <v>48</v>
      </c>
      <c r="H92" s="111">
        <v>3500</v>
      </c>
      <c r="I92" s="144"/>
      <c r="J92" s="107" t="s">
        <v>49</v>
      </c>
      <c r="K92" s="111" t="s">
        <v>122</v>
      </c>
      <c r="L92" s="111" t="s">
        <v>92</v>
      </c>
      <c r="M92" s="95">
        <v>500000000</v>
      </c>
      <c r="N92" s="72"/>
      <c r="O92" s="72"/>
      <c r="P92" s="72"/>
      <c r="Q92" s="72"/>
      <c r="R92" s="72">
        <f t="shared" si="8"/>
        <v>500000000</v>
      </c>
    </row>
    <row r="93" spans="2:18" s="58" customFormat="1" ht="33.75" customHeight="1" x14ac:dyDescent="0.25">
      <c r="B93" s="144"/>
      <c r="C93" s="144"/>
      <c r="D93" s="144"/>
      <c r="E93" s="144"/>
      <c r="F93" s="166"/>
      <c r="G93" s="144" t="s">
        <v>50</v>
      </c>
      <c r="H93" s="111">
        <v>1</v>
      </c>
      <c r="I93" s="144"/>
      <c r="J93" s="107" t="s">
        <v>79</v>
      </c>
      <c r="K93" s="111" t="s">
        <v>120</v>
      </c>
      <c r="L93" s="111" t="s">
        <v>90</v>
      </c>
      <c r="M93" s="71">
        <v>350000000</v>
      </c>
      <c r="N93" s="72"/>
      <c r="O93" s="72"/>
      <c r="P93" s="72"/>
      <c r="Q93" s="72"/>
      <c r="R93" s="72">
        <f t="shared" si="8"/>
        <v>350000000</v>
      </c>
    </row>
    <row r="94" spans="2:18" s="58" customFormat="1" ht="28.5" customHeight="1" x14ac:dyDescent="0.25">
      <c r="B94" s="144"/>
      <c r="C94" s="144"/>
      <c r="D94" s="144"/>
      <c r="E94" s="144"/>
      <c r="F94" s="166"/>
      <c r="G94" s="144"/>
      <c r="H94" s="111">
        <v>2</v>
      </c>
      <c r="I94" s="144"/>
      <c r="J94" s="107" t="s">
        <v>51</v>
      </c>
      <c r="K94" s="111" t="s">
        <v>121</v>
      </c>
      <c r="L94" s="111" t="s">
        <v>91</v>
      </c>
      <c r="M94" s="95">
        <v>4000000000</v>
      </c>
      <c r="N94" s="72"/>
      <c r="O94" s="72"/>
      <c r="P94" s="72">
        <v>2366015633</v>
      </c>
      <c r="Q94" s="72"/>
      <c r="R94" s="72">
        <f t="shared" si="8"/>
        <v>1633984367</v>
      </c>
    </row>
    <row r="95" spans="2:18" x14ac:dyDescent="0.25">
      <c r="B95" s="73"/>
      <c r="C95" s="73"/>
      <c r="D95" s="73"/>
      <c r="E95" s="74"/>
      <c r="F95" s="75"/>
      <c r="G95" s="76"/>
      <c r="H95" s="77"/>
      <c r="I95" s="77"/>
      <c r="J95" s="76"/>
      <c r="K95" s="77"/>
      <c r="L95" s="77"/>
      <c r="M95" s="78">
        <f t="shared" ref="M95:Q95" si="14">SUM(M89:M94)</f>
        <v>21745239642</v>
      </c>
      <c r="N95" s="79">
        <f t="shared" si="14"/>
        <v>0</v>
      </c>
      <c r="O95" s="79">
        <f t="shared" si="14"/>
        <v>0</v>
      </c>
      <c r="P95" s="79">
        <f t="shared" si="14"/>
        <v>2366015633</v>
      </c>
      <c r="Q95" s="79">
        <f t="shared" si="14"/>
        <v>0</v>
      </c>
      <c r="R95" s="79">
        <f>SUM(R89:R94)</f>
        <v>19379224009</v>
      </c>
    </row>
    <row r="96" spans="2:18" s="58" customFormat="1" ht="45" customHeight="1" x14ac:dyDescent="0.25">
      <c r="B96" s="144" t="s">
        <v>192</v>
      </c>
      <c r="C96" s="144" t="s">
        <v>185</v>
      </c>
      <c r="D96" s="144"/>
      <c r="E96" s="144" t="s">
        <v>52</v>
      </c>
      <c r="F96" s="166" t="s">
        <v>53</v>
      </c>
      <c r="G96" s="70" t="s">
        <v>54</v>
      </c>
      <c r="H96" s="111">
        <v>1</v>
      </c>
      <c r="I96" s="144"/>
      <c r="J96" s="70" t="s">
        <v>55</v>
      </c>
      <c r="K96" s="111" t="s">
        <v>118</v>
      </c>
      <c r="L96" s="108" t="s">
        <v>88</v>
      </c>
      <c r="M96" s="71">
        <v>169200000</v>
      </c>
      <c r="N96" s="72"/>
      <c r="O96" s="72"/>
      <c r="P96" s="72"/>
      <c r="Q96" s="72"/>
      <c r="R96" s="72">
        <f t="shared" si="8"/>
        <v>169200000</v>
      </c>
    </row>
    <row r="97" spans="2:18" s="58" customFormat="1" ht="57" customHeight="1" x14ac:dyDescent="0.25">
      <c r="B97" s="144"/>
      <c r="C97" s="144"/>
      <c r="D97" s="144"/>
      <c r="E97" s="144"/>
      <c r="F97" s="166"/>
      <c r="G97" s="144" t="s">
        <v>102</v>
      </c>
      <c r="H97" s="162" t="s">
        <v>103</v>
      </c>
      <c r="I97" s="144"/>
      <c r="J97" s="70" t="s">
        <v>56</v>
      </c>
      <c r="K97" s="111" t="s">
        <v>118</v>
      </c>
      <c r="L97" s="108" t="s">
        <v>88</v>
      </c>
      <c r="M97" s="71">
        <v>403512000</v>
      </c>
      <c r="N97" s="72"/>
      <c r="O97" s="72"/>
      <c r="P97" s="72"/>
      <c r="Q97" s="72"/>
      <c r="R97" s="72">
        <f t="shared" si="8"/>
        <v>403512000</v>
      </c>
    </row>
    <row r="98" spans="2:18" s="58" customFormat="1" ht="57" customHeight="1" x14ac:dyDescent="0.25">
      <c r="B98" s="144"/>
      <c r="C98" s="144"/>
      <c r="D98" s="144"/>
      <c r="E98" s="144"/>
      <c r="F98" s="166"/>
      <c r="G98" s="144"/>
      <c r="H98" s="162"/>
      <c r="I98" s="144"/>
      <c r="J98" s="70" t="s">
        <v>56</v>
      </c>
      <c r="K98" s="111" t="s">
        <v>119</v>
      </c>
      <c r="L98" s="108" t="s">
        <v>89</v>
      </c>
      <c r="M98" s="71">
        <v>400000000</v>
      </c>
      <c r="N98" s="72"/>
      <c r="O98" s="72">
        <v>2366015633</v>
      </c>
      <c r="P98" s="72"/>
      <c r="Q98" s="72"/>
      <c r="R98" s="72">
        <f t="shared" si="8"/>
        <v>2766015633</v>
      </c>
    </row>
    <row r="99" spans="2:18" s="58" customFormat="1" ht="105" customHeight="1" x14ac:dyDescent="0.25">
      <c r="B99" s="144"/>
      <c r="C99" s="144"/>
      <c r="D99" s="144"/>
      <c r="E99" s="144"/>
      <c r="F99" s="166"/>
      <c r="G99" s="144"/>
      <c r="H99" s="162"/>
      <c r="I99" s="144"/>
      <c r="J99" s="70" t="s">
        <v>57</v>
      </c>
      <c r="K99" s="111" t="s">
        <v>118</v>
      </c>
      <c r="L99" s="111" t="s">
        <v>88</v>
      </c>
      <c r="M99" s="89">
        <v>143000000</v>
      </c>
      <c r="N99" s="72"/>
      <c r="O99" s="72"/>
      <c r="P99" s="72"/>
      <c r="Q99" s="72"/>
      <c r="R99" s="72">
        <f t="shared" si="8"/>
        <v>143000000</v>
      </c>
    </row>
    <row r="100" spans="2:18" s="58" customFormat="1" ht="82.5" customHeight="1" x14ac:dyDescent="0.25">
      <c r="B100" s="144"/>
      <c r="C100" s="144"/>
      <c r="D100" s="144"/>
      <c r="E100" s="144"/>
      <c r="F100" s="166"/>
      <c r="G100" s="144"/>
      <c r="H100" s="162"/>
      <c r="I100" s="144"/>
      <c r="J100" s="70" t="s">
        <v>58</v>
      </c>
      <c r="K100" s="111" t="s">
        <v>118</v>
      </c>
      <c r="L100" s="111" t="s">
        <v>88</v>
      </c>
      <c r="M100" s="71">
        <f>2840288000+44000000</f>
        <v>2884288000</v>
      </c>
      <c r="N100" s="72"/>
      <c r="O100" s="72"/>
      <c r="P100" s="72"/>
      <c r="Q100" s="72"/>
      <c r="R100" s="72">
        <f t="shared" si="8"/>
        <v>2884288000</v>
      </c>
    </row>
    <row r="101" spans="2:18" x14ac:dyDescent="0.25">
      <c r="B101" s="73"/>
      <c r="C101" s="73"/>
      <c r="D101" s="73"/>
      <c r="E101" s="74"/>
      <c r="F101" s="75"/>
      <c r="G101" s="76"/>
      <c r="H101" s="77"/>
      <c r="I101" s="77"/>
      <c r="J101" s="76"/>
      <c r="K101" s="77"/>
      <c r="L101" s="77"/>
      <c r="M101" s="78">
        <f>SUM(M96:M100)</f>
        <v>4000000000</v>
      </c>
      <c r="N101" s="79">
        <f t="shared" ref="N101:R101" si="15">SUM(N96:N100)</f>
        <v>0</v>
      </c>
      <c r="O101" s="79">
        <f t="shared" si="15"/>
        <v>2366015633</v>
      </c>
      <c r="P101" s="79">
        <f t="shared" si="15"/>
        <v>0</v>
      </c>
      <c r="Q101" s="79">
        <f t="shared" si="15"/>
        <v>0</v>
      </c>
      <c r="R101" s="79">
        <f t="shared" si="15"/>
        <v>6366015633</v>
      </c>
    </row>
    <row r="102" spans="2:18" x14ac:dyDescent="0.25">
      <c r="B102" s="75"/>
      <c r="C102" s="75"/>
      <c r="D102" s="75"/>
      <c r="E102" s="75"/>
      <c r="F102" s="75"/>
      <c r="G102" s="76"/>
      <c r="H102" s="77"/>
      <c r="I102" s="77"/>
      <c r="J102" s="76"/>
      <c r="K102" s="77"/>
      <c r="L102" s="77"/>
      <c r="M102" s="78">
        <f t="shared" ref="M102:R102" si="16">+M9+M18+M36+M47+M53+M59+M73+M78+M88+M95+M101</f>
        <v>371736754565</v>
      </c>
      <c r="N102" s="79">
        <f t="shared" si="16"/>
        <v>14728407962</v>
      </c>
      <c r="O102" s="79">
        <f t="shared" si="16"/>
        <v>2366015633</v>
      </c>
      <c r="P102" s="79">
        <f t="shared" si="16"/>
        <v>2366015633</v>
      </c>
      <c r="Q102" s="79">
        <f t="shared" si="16"/>
        <v>0</v>
      </c>
      <c r="R102" s="79">
        <f t="shared" si="16"/>
        <v>386465162527</v>
      </c>
    </row>
    <row r="103" spans="2:18" ht="33" customHeight="1" x14ac:dyDescent="0.25">
      <c r="B103" s="59"/>
    </row>
    <row r="104" spans="2:18" ht="24" customHeight="1" x14ac:dyDescent="0.25">
      <c r="B104" s="59"/>
      <c r="N104" s="57">
        <f>+M102+N102</f>
        <v>386465162527</v>
      </c>
      <c r="O104" s="57"/>
      <c r="R104" s="61">
        <v>386465162527</v>
      </c>
    </row>
    <row r="105" spans="2:18" ht="29.25" customHeight="1" x14ac:dyDescent="0.25">
      <c r="B105" s="59"/>
    </row>
    <row r="106" spans="2:18" ht="25.5" customHeight="1" x14ac:dyDescent="0.25">
      <c r="B106" s="59"/>
      <c r="N106" s="63"/>
      <c r="O106" s="63"/>
      <c r="P106" s="63"/>
      <c r="Q106" s="63" t="s">
        <v>220</v>
      </c>
      <c r="R106" s="64">
        <f>+R104-R102</f>
        <v>0</v>
      </c>
    </row>
    <row r="107" spans="2:18" ht="30.75" customHeight="1" x14ac:dyDescent="0.25">
      <c r="B107" s="59"/>
    </row>
    <row r="108" spans="2:18" x14ac:dyDescent="0.25">
      <c r="B108" s="60"/>
      <c r="N108" s="62"/>
      <c r="O108" s="62"/>
      <c r="P108" s="62"/>
      <c r="Q108" s="62"/>
      <c r="R108" s="62"/>
    </row>
    <row r="109" spans="2:18" x14ac:dyDescent="0.25">
      <c r="B109" s="60"/>
      <c r="N109" s="55"/>
      <c r="R109" s="55"/>
    </row>
    <row r="110" spans="2:18" x14ac:dyDescent="0.25">
      <c r="B110" s="60"/>
      <c r="R110" s="56"/>
    </row>
    <row r="111" spans="2:18" x14ac:dyDescent="0.25">
      <c r="B111" s="60"/>
      <c r="M111" s="66"/>
      <c r="R111" s="57"/>
    </row>
    <row r="112" spans="2:18" x14ac:dyDescent="0.25">
      <c r="B112" s="60"/>
    </row>
    <row r="113" spans="2:2" x14ac:dyDescent="0.25">
      <c r="B113" s="60"/>
    </row>
    <row r="114" spans="2:2" x14ac:dyDescent="0.25">
      <c r="B114" s="60"/>
    </row>
    <row r="115" spans="2:2" x14ac:dyDescent="0.25">
      <c r="B115" s="60"/>
    </row>
    <row r="116" spans="2:2" x14ac:dyDescent="0.25">
      <c r="B116" s="60"/>
    </row>
    <row r="117" spans="2:2" x14ac:dyDescent="0.25">
      <c r="B117" s="60"/>
    </row>
    <row r="118" spans="2:2" x14ac:dyDescent="0.25">
      <c r="B118" s="60"/>
    </row>
    <row r="119" spans="2:2" x14ac:dyDescent="0.25">
      <c r="B119" s="60"/>
    </row>
    <row r="120" spans="2:2" x14ac:dyDescent="0.25">
      <c r="B120" s="60"/>
    </row>
    <row r="121" spans="2:2" x14ac:dyDescent="0.25">
      <c r="B121" s="60"/>
    </row>
    <row r="122" spans="2:2" x14ac:dyDescent="0.25">
      <c r="B122" s="60"/>
    </row>
    <row r="123" spans="2:2" x14ac:dyDescent="0.25">
      <c r="B123" s="60"/>
    </row>
    <row r="124" spans="2:2" x14ac:dyDescent="0.25">
      <c r="B124" s="60"/>
    </row>
    <row r="125" spans="2:2" x14ac:dyDescent="0.25">
      <c r="B125" s="60"/>
    </row>
    <row r="126" spans="2:2" x14ac:dyDescent="0.25">
      <c r="B126" s="60"/>
    </row>
    <row r="127" spans="2:2" x14ac:dyDescent="0.25">
      <c r="B127" s="60"/>
    </row>
    <row r="128" spans="2:2" x14ac:dyDescent="0.25">
      <c r="B128" s="60"/>
    </row>
    <row r="129" spans="2:2" x14ac:dyDescent="0.25">
      <c r="B129" s="60"/>
    </row>
    <row r="130" spans="2:2" x14ac:dyDescent="0.25">
      <c r="B130" s="60"/>
    </row>
    <row r="131" spans="2:2" x14ac:dyDescent="0.25">
      <c r="B131" s="60"/>
    </row>
    <row r="132" spans="2:2" x14ac:dyDescent="0.25">
      <c r="B132" s="60"/>
    </row>
    <row r="133" spans="2:2" x14ac:dyDescent="0.25">
      <c r="B133" s="60"/>
    </row>
    <row r="134" spans="2:2" x14ac:dyDescent="0.25">
      <c r="B134" s="60"/>
    </row>
    <row r="135" spans="2:2" x14ac:dyDescent="0.25">
      <c r="B135" s="60"/>
    </row>
    <row r="136" spans="2:2" x14ac:dyDescent="0.25">
      <c r="B136" s="60"/>
    </row>
    <row r="137" spans="2:2" x14ac:dyDescent="0.25">
      <c r="B137" s="60"/>
    </row>
    <row r="138" spans="2:2" x14ac:dyDescent="0.25">
      <c r="B138" s="60"/>
    </row>
    <row r="139" spans="2:2" x14ac:dyDescent="0.25">
      <c r="B139" s="60"/>
    </row>
    <row r="140" spans="2:2" x14ac:dyDescent="0.25">
      <c r="B140" s="60"/>
    </row>
    <row r="141" spans="2:2" x14ac:dyDescent="0.25">
      <c r="B141" s="60"/>
    </row>
    <row r="142" spans="2:2" x14ac:dyDescent="0.25">
      <c r="B142" s="60"/>
    </row>
    <row r="143" spans="2:2" x14ac:dyDescent="0.25">
      <c r="B143" s="60"/>
    </row>
    <row r="144" spans="2:2" x14ac:dyDescent="0.25">
      <c r="B144" s="60"/>
    </row>
  </sheetData>
  <mergeCells count="103">
    <mergeCell ref="G97:G100"/>
    <mergeCell ref="F89:F94"/>
    <mergeCell ref="G86:G87"/>
    <mergeCell ref="H97:H100"/>
    <mergeCell ref="F96:F100"/>
    <mergeCell ref="F54:F58"/>
    <mergeCell ref="I37:I42"/>
    <mergeCell ref="D60:D72"/>
    <mergeCell ref="E89:E94"/>
    <mergeCell ref="E96:E100"/>
    <mergeCell ref="E37:E46"/>
    <mergeCell ref="E48:E52"/>
    <mergeCell ref="B96:B100"/>
    <mergeCell ref="B89:B94"/>
    <mergeCell ref="C89:C94"/>
    <mergeCell ref="C96:C100"/>
    <mergeCell ref="D89:D94"/>
    <mergeCell ref="D96:D100"/>
    <mergeCell ref="F79:F87"/>
    <mergeCell ref="E79:E87"/>
    <mergeCell ref="C48:C52"/>
    <mergeCell ref="B74:B77"/>
    <mergeCell ref="C74:C77"/>
    <mergeCell ref="C79:C87"/>
    <mergeCell ref="B79:B87"/>
    <mergeCell ref="B60:B72"/>
    <mergeCell ref="C54:C58"/>
    <mergeCell ref="F74:F77"/>
    <mergeCell ref="B48:B52"/>
    <mergeCell ref="B54:B58"/>
    <mergeCell ref="I96:I100"/>
    <mergeCell ref="H34:H35"/>
    <mergeCell ref="D79:D87"/>
    <mergeCell ref="H20:H23"/>
    <mergeCell ref="G24:G29"/>
    <mergeCell ref="H24:H29"/>
    <mergeCell ref="I89:I94"/>
    <mergeCell ref="D10:D17"/>
    <mergeCell ref="G30:G33"/>
    <mergeCell ref="I19:I35"/>
    <mergeCell ref="I10:I17"/>
    <mergeCell ref="I48:I52"/>
    <mergeCell ref="I54:I58"/>
    <mergeCell ref="I60:I72"/>
    <mergeCell ref="I74:I76"/>
    <mergeCell ref="D37:D46"/>
    <mergeCell ref="G93:G94"/>
    <mergeCell ref="F37:F46"/>
    <mergeCell ref="E60:E72"/>
    <mergeCell ref="F48:F52"/>
    <mergeCell ref="D48:D52"/>
    <mergeCell ref="D74:D77"/>
    <mergeCell ref="E74:E77"/>
    <mergeCell ref="E54:E58"/>
    <mergeCell ref="G74:G76"/>
    <mergeCell ref="H86:H87"/>
    <mergeCell ref="G79:G81"/>
    <mergeCell ref="H79:H81"/>
    <mergeCell ref="G82:G84"/>
    <mergeCell ref="H82:H84"/>
    <mergeCell ref="F1:Q3"/>
    <mergeCell ref="I79:I87"/>
    <mergeCell ref="G20:G23"/>
    <mergeCell ref="F10:F17"/>
    <mergeCell ref="G10:G11"/>
    <mergeCell ref="H10:H11"/>
    <mergeCell ref="G12:G13"/>
    <mergeCell ref="G14:G17"/>
    <mergeCell ref="H12:H13"/>
    <mergeCell ref="H14:H17"/>
    <mergeCell ref="G34:G35"/>
    <mergeCell ref="F19:F35"/>
    <mergeCell ref="H30:H33"/>
    <mergeCell ref="M5:R5"/>
    <mergeCell ref="K5:K7"/>
    <mergeCell ref="L5:L7"/>
    <mergeCell ref="Q6:Q7"/>
    <mergeCell ref="I5:I7"/>
    <mergeCell ref="J5:J7"/>
    <mergeCell ref="O6:P6"/>
    <mergeCell ref="R6:R7"/>
    <mergeCell ref="M6:M7"/>
    <mergeCell ref="N6:N7"/>
    <mergeCell ref="D54:D58"/>
    <mergeCell ref="C60:C72"/>
    <mergeCell ref="B1:E3"/>
    <mergeCell ref="B5:B7"/>
    <mergeCell ref="E5:E7"/>
    <mergeCell ref="D5:D7"/>
    <mergeCell ref="F5:F7"/>
    <mergeCell ref="G5:G7"/>
    <mergeCell ref="H5:H7"/>
    <mergeCell ref="F60:F72"/>
    <mergeCell ref="C37:C46"/>
    <mergeCell ref="C5:C7"/>
    <mergeCell ref="B10:B17"/>
    <mergeCell ref="B19:B35"/>
    <mergeCell ref="B37:B46"/>
    <mergeCell ref="D19:D35"/>
    <mergeCell ref="C19:C35"/>
    <mergeCell ref="E10:E17"/>
    <mergeCell ref="C10:C17"/>
    <mergeCell ref="E19:E35"/>
  </mergeCells>
  <phoneticPr fontId="18" type="noConversion"/>
  <dataValidations count="6">
    <dataValidation showInputMessage="1" showErrorMessage="1" sqref="H10 H14" xr:uid="{60F69E52-8F02-42A3-82C9-AAD0E6AC3A7A}"/>
    <dataValidation type="list" showInputMessage="1" showErrorMessage="1" sqref="L96:L97" xr:uid="{EA47FA22-0922-4C8E-B8C0-38F28A569A28}">
      <formula1>#REF!</formula1>
    </dataValidation>
    <dataValidation type="list" showInputMessage="1" showErrorMessage="1" error="Datos no válidos" sqref="K96:K97" xr:uid="{7778AAA6-DCC9-4C3E-BA51-41B2BEB4894D}">
      <formula1>#REF!</formula1>
    </dataValidation>
    <dataValidation type="list" showInputMessage="1" showErrorMessage="1" sqref="K74:K77 K19:L35 L50 L52:L53 L58:L59 I10:I17 I8 I48:I52 I54:I58 I60:I72 I74:I77 I96:I100 I19:I35 I89:I94 K58:L58 K10:L17 K8 L73:L88" xr:uid="{65E26FC4-22D9-4216-B515-43CB4698D30B}">
      <formula1>#REF!</formula1>
    </dataValidation>
    <dataValidation type="list" allowBlank="1" showInputMessage="1" showErrorMessage="1" sqref="L8 I79:I87" xr:uid="{AFA7C6A5-FAE6-4E63-B62B-6FD23024323C}">
      <formula1>#REF!</formula1>
    </dataValidation>
    <dataValidation type="list" showInputMessage="1" showErrorMessage="1" promptTitle="Elegir" sqref="K48 K50 K52:K53 K58:K59 K73:K88" xr:uid="{33425443-B43C-465C-855C-71501F67F11B}">
      <formula1>#REF!</formula1>
    </dataValidation>
  </dataValidations>
  <hyperlinks>
    <hyperlink ref="F8" r:id="rId1" xr:uid="{C11A235F-AB4A-4A2E-A647-30FBCF486D0B}"/>
    <hyperlink ref="F10:F17" r:id="rId2" display="Fortalecimiento de las capacidadesde los actores del SNCTeI para la generación de conocimiento a nivel nacional" xr:uid="{CEFD7C9F-196A-43D4-BA80-73E4E5D9CC8A}"/>
    <hyperlink ref="F19:F35" r:id="rId3" display="Fortalecimiento de las Capacidades de Transferencia y Uso del Conocimiento Para la Innovacion a nivel  Nacional" xr:uid="{D9BEDFCA-D20F-4D70-910C-4075EB1A2CC4}"/>
    <hyperlink ref="F37:F46" r:id="rId4" display="Aumentar el aprovechamiento de las Actividades de Ciencia Tecnología e Innovación en la Bioeconomía en Colombia" xr:uid="{B1913F35-B4BE-4F4E-B314-22F5C97ADC2C}"/>
    <hyperlink ref="F48:F52" r:id="rId5" display="Capacitación de recursos humanos para la investigación Nacional" xr:uid="{12B517FB-0F6B-4097-A534-61E5B3C1AFFC}"/>
    <hyperlink ref="F54:F58" r:id="rId6" display="Desarrollo de vocaciones científicas y capacidades para la investigación en niños y jóvenes a nivel Nacional" xr:uid="{83446B1A-232B-4D7E-8B77-25FFFE62126D}"/>
    <hyperlink ref="F60:F72" r:id="rId7" display="Apoyo al fomento y desarrollo de la apropiación social de la CTeI ASCTI Nacional" xr:uid="{FA5CC101-9906-4CF5-9F8E-2B3B2A7B21ED}"/>
    <hyperlink ref="F74:F77" r:id="rId8" display="Apoyo fortalecimiento de la transferencia internacional de conocimiento a los actores del SNCTI nivel nacional" xr:uid="{B973106D-92CE-438E-95E0-50FCF91C0F0A}"/>
    <hyperlink ref="F79:F87" r:id="rId9" display="Fortalecimiento Capacidades Regionales en Ciencia, Tecnologia e Innovacion  Nacional" xr:uid="{E14E6EF1-5114-4439-A185-95D3C3F767CD}"/>
    <hyperlink ref="F89:F94" r:id="rId10" display="Administración sistema nacional de ciencia y tecnología  nacional" xr:uid="{D1613DF8-2431-495A-B6E5-EF507C0FB3C7}"/>
    <hyperlink ref="F96:F100" r:id="rId11" display="Apoyo al proceso de transformación digital para la gestión y prestación de servicios de ti en el sector CTI y a nivel  nacional" xr:uid="{BC20C385-0639-4703-AC35-2FDE69354BED}"/>
  </hyperlinks>
  <pageMargins left="0.39370078740157483" right="0.39370078740157483" top="0.39370078740157483" bottom="0.39370078740157483" header="0.31496062992125984" footer="0.31496062992125984"/>
  <pageSetup scale="38" orientation="landscape" r:id="rId12"/>
  <drawing r:id="rId13"/>
  <legacyDrawing r:id="rId14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showInputMessage="1" showErrorMessage="1" promptTitle="Elegir" xr:uid="{C14739AF-BDF4-4B89-922A-C81114866780}">
          <x14:formula1>
            <xm:f>'D:\lcgomez\LAURA GOMEZ\PLANEACION ESTRATEGICA PAI-PEI\2021\PLAN DE INVERSION\PLANES DE INVERSION AREAS\[Plan Anual de Inversión y Gasto Público V1 Formación y vocaciones 21122020.xlsx]Código Presupuestal'!#REF!</xm:f>
          </x14:formula1>
          <xm:sqref>K49 K51 K54:K57</xm:sqref>
        </x14:dataValidation>
        <x14:dataValidation type="list" showInputMessage="1" showErrorMessage="1" xr:uid="{6848A79B-D4E2-4209-B581-1273A7560B25}">
          <x14:formula1>
            <xm:f>'D:\lcgomez\LAURA GOMEZ\PLANEACION ESTRATEGICA PAI-PEI\2021\PLAN DE INVERSION\PLANES DE INVERSION AREAS\[Plan Anual de Inversión y Gasto Público V1 Formación y vocaciones 21122020.xlsx]Código Presupuestal'!#REF!</xm:f>
          </x14:formula1>
          <xm:sqref>K54:L57</xm:sqref>
        </x14:dataValidation>
        <x14:dataValidation type="list" showInputMessage="1" showErrorMessage="1" promptTitle="Elegir" xr:uid="{C75F34C6-78A8-47E3-8C92-36B006A4E20E}">
          <x14:formula1>
            <xm:f>'D:\lcgomez\LAURA GOMEZ\PLANEACION ESTRATEGICA PAI-PEI\2021\PLAN DE INVERSION\PLANES DE INVERSION AREAS\[Plan Anual de Inversión y Gasto Público V1 Apropiación social.xlsx]Código Presupuestal'!#REF!</xm:f>
          </x14:formula1>
          <xm:sqref>K60:K72</xm:sqref>
        </x14:dataValidation>
        <x14:dataValidation type="list" showInputMessage="1" showErrorMessage="1" xr:uid="{BDAFFF33-BA66-4BDB-8712-EFC8B75D332B}">
          <x14:formula1>
            <xm:f>'D:\lcgomez\LAURA GOMEZ\PLANEACION ESTRATEGICA PAI-PEI\2021\PLAN DE INVERSION\PLANES DE INVERSION AREAS\[Plan Anual de Inversión y Gasto Público V1 Apropiación social.xlsx]Código Presupuestal'!#REF!</xm:f>
          </x14:formula1>
          <xm:sqref>K60:L72</xm:sqref>
        </x14:dataValidation>
        <x14:dataValidation type="list" showInputMessage="1" showErrorMessage="1" xr:uid="{6DBC766D-46BF-4F2A-B1C6-22F9C2A64634}">
          <x14:formula1>
            <xm:f>'D:\lcgomez\LAURA GOMEZ\PLANEACION ESTRATEGICA PAI-PEI\2021\PLAN DE INVERSION\PLANES DE INVERSION AREAS\[Plan Anual de Inversión y Gasto Público V1 Administración del sistema 23122020.xlsx]Código Presupuestal'!#REF!</xm:f>
          </x14:formula1>
          <xm:sqref>K89:L94</xm:sqref>
        </x14:dataValidation>
        <x14:dataValidation type="list" showInputMessage="1" showErrorMessage="1" error="Datos no válidos" xr:uid="{8AA832B8-AA9B-4D8F-8BAD-4911DCEDDBAF}">
          <x14:formula1>
            <xm:f>'D:\lcgomez\LAURA GOMEZ\PLANEACION ESTRATEGICA PAI-PEI\2021\PLAN DE INVERSION\PLANES DE INVERSION AREAS\[Plan Anual de Inversión y Gasto Público V1 OTSI 2021-23122020.xlsx]Código Presupuestal'!#REF!</xm:f>
          </x14:formula1>
          <xm:sqref>K98:K100</xm:sqref>
        </x14:dataValidation>
        <x14:dataValidation type="list" showInputMessage="1" showErrorMessage="1" xr:uid="{7BF4417F-7912-4DC8-8F4E-B546A0053C81}">
          <x14:formula1>
            <xm:f>'D:\lcgomez\LAURA GOMEZ\PLANEACION ESTRATEGICA PAI-PEI\2021\PLAN DE INVERSION\PLANES DE INVERSION AREAS\[Plan Anual de Inversión y Gasto Público V1 OTSI 2021-23122020.xlsx]Código Presupuestal'!#REF!</xm:f>
          </x14:formula1>
          <xm:sqref>L98:L100</xm:sqref>
        </x14:dataValidation>
        <x14:dataValidation type="list" showInputMessage="1" showErrorMessage="1" xr:uid="{E9369998-A501-4D41-8B0A-B063A42E077D}">
          <x14:formula1>
            <xm:f>'D:\lcgomez\LAURA GOMEZ\PLANEACION ESTRATEGICA PAI-PEI\2021\PLAN DE INVERSION\PLANES DE INVERSION AREAS\[Plan Anual de Inversión Colombia BIO VF 24122020.xlsx]Código Presupuestal'!#REF!</xm:f>
          </x14:formula1>
          <xm:sqref>K37:L40 K43:L46</xm:sqref>
        </x14:dataValidation>
        <x14:dataValidation type="list" allowBlank="1" showInputMessage="1" showErrorMessage="1" xr:uid="{DA6767A1-1429-4327-9702-22F222D4FC15}">
          <x14:formula1>
            <xm:f>'D:\lcgomez\LAURA GOMEZ\PLANEACION ESTRATEGICA PAI-PEI\2021\PLAN DE INVERSION\PLANES DE INVERSION AREAS\[Plan Anual de Inversión Colombia BIO VF 24122020.xlsx]Políticas Transversales'!#REF!</xm:f>
          </x14:formula1>
          <xm:sqref>I37:I46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E7C6B-6245-48D4-8A3D-57DA6A691840}">
  <dimension ref="A2:E7"/>
  <sheetViews>
    <sheetView workbookViewId="0">
      <selection activeCell="C13" sqref="C13"/>
    </sheetView>
  </sheetViews>
  <sheetFormatPr baseColWidth="10" defaultColWidth="11.42578125" defaultRowHeight="14.25" x14ac:dyDescent="0.25"/>
  <cols>
    <col min="1" max="2" width="35.28515625" style="36" customWidth="1"/>
    <col min="3" max="3" width="55.85546875" style="36" customWidth="1"/>
    <col min="4" max="4" width="18.140625" style="36" customWidth="1"/>
    <col min="5" max="5" width="13.42578125" style="36" customWidth="1"/>
    <col min="6" max="6" width="11.42578125" style="36"/>
    <col min="7" max="7" width="15.140625" style="36" bestFit="1" customWidth="1"/>
    <col min="8" max="16384" width="11.42578125" style="36"/>
  </cols>
  <sheetData>
    <row r="2" spans="1:5" ht="20.25" x14ac:dyDescent="0.25">
      <c r="A2" s="163" t="s">
        <v>207</v>
      </c>
      <c r="B2" s="163"/>
      <c r="C2" s="163"/>
      <c r="D2" s="163"/>
      <c r="E2" s="163"/>
    </row>
    <row r="4" spans="1:5" ht="34.5" x14ac:dyDescent="0.25">
      <c r="A4" s="37" t="s">
        <v>86</v>
      </c>
      <c r="B4" s="37" t="s">
        <v>18</v>
      </c>
      <c r="C4" s="37" t="s">
        <v>208</v>
      </c>
      <c r="D4" s="38" t="s">
        <v>209</v>
      </c>
      <c r="E4" s="37" t="s">
        <v>210</v>
      </c>
    </row>
    <row r="5" spans="1:5" ht="34.5" x14ac:dyDescent="0.25">
      <c r="A5" s="39" t="s">
        <v>266</v>
      </c>
      <c r="B5" s="40"/>
      <c r="C5" s="41" t="s">
        <v>87</v>
      </c>
      <c r="D5" s="42" t="s">
        <v>267</v>
      </c>
      <c r="E5" s="43">
        <v>1</v>
      </c>
    </row>
    <row r="6" spans="1:5" ht="25.5" customHeight="1" x14ac:dyDescent="0.25">
      <c r="A6" s="48"/>
      <c r="B6" s="44"/>
      <c r="C6" s="45"/>
      <c r="D6" s="46"/>
      <c r="E6" s="43"/>
    </row>
    <row r="7" spans="1:5" ht="30" customHeight="1" x14ac:dyDescent="0.25">
      <c r="A7" s="47"/>
      <c r="B7" s="44"/>
      <c r="C7" s="45"/>
      <c r="D7" s="46"/>
      <c r="E7" s="43"/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PLAN INVERSIÓN (INICIAL)</vt:lpstr>
      <vt:lpstr>Portada</vt:lpstr>
      <vt:lpstr>Plan de Inversión 2021</vt:lpstr>
      <vt:lpstr>Control de Cambios</vt:lpstr>
      <vt:lpstr>'Plan de Inversión 2021'!Área_de_impresión</vt:lpstr>
      <vt:lpstr>'PLAN INVERSIÓN (INICIAL)'!Área_de_impresión</vt:lpstr>
      <vt:lpstr>Portada!Área_de_impresión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Laura Cristina Gomez Rodríguez</cp:lastModifiedBy>
  <cp:lastPrinted>2020-11-12T00:23:33Z</cp:lastPrinted>
  <dcterms:created xsi:type="dcterms:W3CDTF">2016-06-27T17:22:37Z</dcterms:created>
  <dcterms:modified xsi:type="dcterms:W3CDTF">2022-06-06T19:18:15Z</dcterms:modified>
</cp:coreProperties>
</file>