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mlquintero\Downloads\"/>
    </mc:Choice>
  </mc:AlternateContent>
  <xr:revisionPtr revIDLastSave="0" documentId="13_ncr:1_{3DA4A080-DA14-4AE8-BBF9-18743B4324A9}" xr6:coauthVersionLast="47" xr6:coauthVersionMax="47" xr10:uidLastSave="{00000000-0000-0000-0000-000000000000}"/>
  <bookViews>
    <workbookView xWindow="-120" yWindow="-120" windowWidth="20730" windowHeight="11160" tabRatio="714" firstSheet="2" activeTab="4" xr2:uid="{00000000-000D-0000-FFFF-FFFF00000000}"/>
  </bookViews>
  <sheets>
    <sheet name="PLAN INVERSIÓN (INICIAL)" sheetId="4" state="hidden" r:id="rId1"/>
    <sheet name="Hoja de Instrucciones" sheetId="18" state="hidden" r:id="rId2"/>
    <sheet name="Portada" sheetId="7" r:id="rId3"/>
    <sheet name="Control de Cambios" sheetId="19" r:id="rId4"/>
    <sheet name="Plan de Inversión 2023" sheetId="6" r:id="rId5"/>
  </sheets>
  <definedNames>
    <definedName name="_xlnm.Print_Area" localSheetId="1">'Hoja de Instrucciones'!$A$1:$D$25</definedName>
    <definedName name="_xlnm.Print_Area" localSheetId="0">'PLAN INVERSIÓN (INICIAL)'!$A$1:$K$9</definedName>
    <definedName name="_xlnm.Print_Area" localSheetId="2">Portada!$A$1:$J$47</definedName>
    <definedName name="_xlnm.Print_Titles" localSheetId="1">'Hoja de Instrucciones'!$1:$1</definedName>
    <definedName name="Z_174A2EF9_B040_4AC2_9A69_ACC64BAE66F9_.wvu.Rows" localSheetId="2" hidden="1">Portada!#REF!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1" i="6" l="1"/>
  <c r="L81" i="6"/>
  <c r="K81" i="6"/>
  <c r="J81" i="6"/>
  <c r="I81" i="6"/>
  <c r="H81" i="6"/>
  <c r="N80" i="6"/>
  <c r="N79" i="6"/>
  <c r="N78" i="6"/>
  <c r="N81" i="6" s="1"/>
  <c r="M77" i="6"/>
  <c r="L77" i="6"/>
  <c r="K77" i="6"/>
  <c r="J77" i="6"/>
  <c r="I77" i="6"/>
  <c r="H77" i="6"/>
  <c r="N76" i="6"/>
  <c r="K76" i="6"/>
  <c r="H76" i="6"/>
  <c r="N75" i="6"/>
  <c r="N74" i="6"/>
  <c r="N73" i="6"/>
  <c r="N72" i="6"/>
  <c r="N77" i="6" s="1"/>
  <c r="M71" i="6"/>
  <c r="L71" i="6"/>
  <c r="K71" i="6"/>
  <c r="J71" i="6"/>
  <c r="I71" i="6"/>
  <c r="H71" i="6"/>
  <c r="N70" i="6"/>
  <c r="N69" i="6"/>
  <c r="N68" i="6"/>
  <c r="N71" i="6" s="1"/>
  <c r="N67" i="6"/>
  <c r="M66" i="6"/>
  <c r="L66" i="6"/>
  <c r="K66" i="6"/>
  <c r="J66" i="6"/>
  <c r="I66" i="6"/>
  <c r="H66" i="6"/>
  <c r="N65" i="6"/>
  <c r="N64" i="6"/>
  <c r="N63" i="6"/>
  <c r="N62" i="6"/>
  <c r="N66" i="6" s="1"/>
  <c r="M61" i="6"/>
  <c r="L61" i="6"/>
  <c r="K61" i="6"/>
  <c r="J61" i="6"/>
  <c r="I61" i="6"/>
  <c r="H61" i="6"/>
  <c r="N60" i="6"/>
  <c r="N59" i="6"/>
  <c r="N58" i="6"/>
  <c r="N57" i="6"/>
  <c r="N56" i="6"/>
  <c r="N61" i="6" s="1"/>
  <c r="M55" i="6"/>
  <c r="L55" i="6"/>
  <c r="K55" i="6"/>
  <c r="J55" i="6"/>
  <c r="I55" i="6"/>
  <c r="H55" i="6"/>
  <c r="N54" i="6"/>
  <c r="N53" i="6"/>
  <c r="N52" i="6"/>
  <c r="N51" i="6"/>
  <c r="N50" i="6"/>
  <c r="N49" i="6"/>
  <c r="N48" i="6"/>
  <c r="N47" i="6"/>
  <c r="N55" i="6" s="1"/>
  <c r="M46" i="6"/>
  <c r="L46" i="6"/>
  <c r="K46" i="6"/>
  <c r="J46" i="6"/>
  <c r="I46" i="6"/>
  <c r="H45" i="6"/>
  <c r="N45" i="6" s="1"/>
  <c r="N44" i="6"/>
  <c r="H43" i="6"/>
  <c r="H46" i="6" s="1"/>
  <c r="M42" i="6"/>
  <c r="L42" i="6"/>
  <c r="K42" i="6"/>
  <c r="K82" i="6" s="1"/>
  <c r="J42" i="6"/>
  <c r="I42" i="6"/>
  <c r="N41" i="6"/>
  <c r="N40" i="6"/>
  <c r="H39" i="6"/>
  <c r="N39" i="6" s="1"/>
  <c r="N38" i="6"/>
  <c r="N37" i="6"/>
  <c r="N36" i="6"/>
  <c r="M35" i="6"/>
  <c r="L35" i="6"/>
  <c r="K35" i="6"/>
  <c r="J35" i="6"/>
  <c r="I35" i="6"/>
  <c r="N34" i="6"/>
  <c r="N33" i="6"/>
  <c r="H32" i="6"/>
  <c r="N32" i="6" s="1"/>
  <c r="N31" i="6"/>
  <c r="N30" i="6"/>
  <c r="N35" i="6" s="1"/>
  <c r="M29" i="6"/>
  <c r="L29" i="6"/>
  <c r="K29" i="6"/>
  <c r="J29" i="6"/>
  <c r="J82" i="6" s="1"/>
  <c r="I29" i="6"/>
  <c r="H29" i="6"/>
  <c r="N28" i="6"/>
  <c r="N27" i="6"/>
  <c r="N26" i="6"/>
  <c r="N29" i="6" s="1"/>
  <c r="N25" i="6"/>
  <c r="M24" i="6"/>
  <c r="L24" i="6"/>
  <c r="K24" i="6"/>
  <c r="J24" i="6"/>
  <c r="I24" i="6"/>
  <c r="H24" i="6"/>
  <c r="N23" i="6"/>
  <c r="N22" i="6"/>
  <c r="N21" i="6"/>
  <c r="N20" i="6"/>
  <c r="N19" i="6"/>
  <c r="N18" i="6"/>
  <c r="N17" i="6"/>
  <c r="N16" i="6"/>
  <c r="N15" i="6"/>
  <c r="N14" i="6"/>
  <c r="N13" i="6"/>
  <c r="N12" i="6"/>
  <c r="N24" i="6" s="1"/>
  <c r="N11" i="6"/>
  <c r="N10" i="6"/>
  <c r="M10" i="6"/>
  <c r="M82" i="6" s="1"/>
  <c r="L10" i="6"/>
  <c r="L82" i="6" s="1"/>
  <c r="K10" i="6"/>
  <c r="J10" i="6"/>
  <c r="I10" i="6"/>
  <c r="I82" i="6" s="1"/>
  <c r="H10" i="6"/>
  <c r="N9" i="6"/>
  <c r="D19" i="18"/>
  <c r="D18" i="18"/>
  <c r="N42" i="6" l="1"/>
  <c r="N82" i="6" s="1"/>
  <c r="H35" i="6"/>
  <c r="H82" i="6" s="1"/>
  <c r="H42" i="6"/>
  <c r="N43" i="6"/>
  <c r="N46" i="6" s="1"/>
  <c r="J9" i="4"/>
  <c r="I9" i="4"/>
  <c r="H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Leonardo Briceno Moreno</author>
  </authors>
  <commentList>
    <comment ref="C5" authorId="0" shapeId="0" xr:uid="{00000000-0006-0000-0000-000001000000}">
      <text>
        <r>
          <rPr>
            <b/>
            <sz val="9"/>
            <color indexed="81"/>
            <rFont val="Tahoma"/>
            <family val="2"/>
          </rPr>
          <t>Leonardo Briceno Moreno:</t>
        </r>
        <r>
          <rPr>
            <sz val="9"/>
            <color indexed="81"/>
            <rFont val="Tahoma"/>
            <family val="2"/>
          </rPr>
          <t xml:space="preserve">
Modificado</t>
        </r>
      </text>
    </comment>
    <comment ref="F5" authorId="0" shapeId="0" xr:uid="{00000000-0006-0000-0000-000002000000}">
      <text>
        <r>
          <rPr>
            <b/>
            <sz val="9"/>
            <color indexed="81"/>
            <rFont val="Tahoma"/>
            <family val="2"/>
          </rPr>
          <t>Leonardo Briceno Moreno:</t>
        </r>
        <r>
          <rPr>
            <sz val="9"/>
            <color indexed="81"/>
            <rFont val="Tahoma"/>
            <family val="2"/>
          </rPr>
          <t xml:space="preserve">
Modificado</t>
        </r>
      </text>
    </comment>
    <comment ref="G5" authorId="0" shapeId="0" xr:uid="{00000000-0006-0000-0000-000003000000}">
      <text>
        <r>
          <rPr>
            <b/>
            <sz val="9"/>
            <color indexed="81"/>
            <rFont val="Tahoma"/>
            <family val="2"/>
          </rPr>
          <t>Leonardo Briceno Moreno:</t>
        </r>
        <r>
          <rPr>
            <sz val="9"/>
            <color indexed="81"/>
            <rFont val="Tahoma"/>
            <family val="2"/>
          </rPr>
          <t xml:space="preserve">
Modificado</t>
        </r>
      </text>
    </comment>
    <comment ref="H5" authorId="0" shapeId="0" xr:uid="{00000000-0006-0000-0000-000004000000}">
      <text>
        <r>
          <rPr>
            <b/>
            <sz val="9"/>
            <color indexed="81"/>
            <rFont val="Tahoma"/>
            <family val="2"/>
          </rPr>
          <t>Leonardo Briceno Moreno:</t>
        </r>
        <r>
          <rPr>
            <sz val="9"/>
            <color indexed="81"/>
            <rFont val="Tahoma"/>
            <family val="2"/>
          </rPr>
          <t xml:space="preserve">
Modificado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Pinzón López</author>
    <author>Laura Cristina Gomez Rodríguez</author>
  </authors>
  <commentList>
    <comment ref="A9" authorId="0" shapeId="0" xr:uid="{2108C291-CD7F-42DA-AF58-EE5D08CC2181}">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25" authorId="0" shapeId="0" xr:uid="{CE359419-C500-4C8E-8B6D-FF1A2D6D922C}">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A30" authorId="0" shapeId="0" xr:uid="{70B6FFEF-F186-4D9F-9B98-0DB575D04F01}">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H39" authorId="1" shapeId="0" xr:uid="{426B86AA-09AB-456B-9CF9-C7F52EC1C80C}">
      <text>
        <r>
          <rPr>
            <b/>
            <sz val="9"/>
            <color indexed="81"/>
            <rFont val="Tahoma"/>
            <family val="2"/>
          </rPr>
          <t>Laura Cristina Gomez Rodríguez:</t>
        </r>
        <r>
          <rPr>
            <sz val="9"/>
            <color indexed="81"/>
            <rFont val="Tahoma"/>
            <family val="2"/>
          </rPr>
          <t xml:space="preserve">
Se adiciona al presupuesto de inversión $10,500 millones</t>
        </r>
      </text>
    </comment>
    <comment ref="A43" authorId="0" shapeId="0" xr:uid="{78AA7B2F-0AF6-49AA-8E10-48CA22216109}">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H43" authorId="1" shapeId="0" xr:uid="{109989FC-7EF4-484C-970E-216DB1B0F392}">
      <text>
        <r>
          <rPr>
            <b/>
            <sz val="9"/>
            <color indexed="81"/>
            <rFont val="Tahoma"/>
            <family val="2"/>
          </rPr>
          <t>Laura Cristina Gomez Rodríguez:</t>
        </r>
        <r>
          <rPr>
            <sz val="9"/>
            <color indexed="81"/>
            <rFont val="Tahoma"/>
            <family val="2"/>
          </rPr>
          <t xml:space="preserve">
Se adiciona al presupuesto de inversión $47,,, millones</t>
        </r>
      </text>
    </comment>
    <comment ref="H45" authorId="1" shapeId="0" xr:uid="{528FB5DD-5285-4EE7-9723-8C32A55C4975}">
      <text>
        <r>
          <rPr>
            <b/>
            <sz val="9"/>
            <color indexed="81"/>
            <rFont val="Tahoma"/>
            <family val="2"/>
          </rPr>
          <t>Laura Cristina Gomez Rodríguez:</t>
        </r>
        <r>
          <rPr>
            <sz val="9"/>
            <color indexed="81"/>
            <rFont val="Tahoma"/>
            <family val="2"/>
          </rPr>
          <t xml:space="preserve">
Se adiciona al presupuesto de inversión $25,,, millones</t>
        </r>
      </text>
    </comment>
    <comment ref="H76" authorId="1" shapeId="0" xr:uid="{F0419540-B0F7-4E87-97C5-02B7F084E887}">
      <text>
        <r>
          <rPr>
            <b/>
            <sz val="9"/>
            <color indexed="81"/>
            <rFont val="Tahoma"/>
            <family val="2"/>
          </rPr>
          <t>Laura Cristina Gomez Rodríguez:</t>
        </r>
        <r>
          <rPr>
            <sz val="9"/>
            <color indexed="81"/>
            <rFont val="Tahoma"/>
            <family val="2"/>
          </rPr>
          <t xml:space="preserve">
Se adiciona al presupuesto de inversión $1500 millones</t>
        </r>
      </text>
    </comment>
  </commentList>
</comments>
</file>

<file path=xl/sharedStrings.xml><?xml version="1.0" encoding="utf-8"?>
<sst xmlns="http://schemas.openxmlformats.org/spreadsheetml/2006/main" count="410" uniqueCount="315">
  <si>
    <t>OBJETIVO ESTRATÉGICO</t>
  </si>
  <si>
    <t>ÁREA RESPONSABLE</t>
  </si>
  <si>
    <t>CÓDIGO DEL  PROYECTO DE  INVERSIÓN</t>
  </si>
  <si>
    <t>PROYECTO DE INVERSIÓN</t>
  </si>
  <si>
    <t>ACTIVIDADES DEL GASTO</t>
  </si>
  <si>
    <t>INDICADOR</t>
  </si>
  <si>
    <t>META SUIFP</t>
  </si>
  <si>
    <t>RECURSOS FINANCIEROS</t>
  </si>
  <si>
    <t>OBSERVACIONES</t>
  </si>
  <si>
    <t>MODIFICACIONES</t>
  </si>
  <si>
    <t>DISPONIBLE</t>
  </si>
  <si>
    <t>Subtotal</t>
  </si>
  <si>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</si>
  <si>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2016-07-11</t>
    </r>
  </si>
  <si>
    <t>PLAN ANUAL DE INVERSIÓN</t>
  </si>
  <si>
    <r>
      <rPr>
        <b/>
        <sz val="11"/>
        <color theme="1"/>
        <rFont val="Arial"/>
        <family val="2"/>
      </rPr>
      <t>CÓDIGO:</t>
    </r>
    <r>
      <rPr>
        <sz val="11"/>
        <color theme="1"/>
        <rFont val="Arial"/>
        <family val="2"/>
      </rPr>
      <t xml:space="preserve"> G101PR01F10</t>
    </r>
  </si>
  <si>
    <t>APROPIACIÓN VIGENTE</t>
  </si>
  <si>
    <t>MODIFICACIONES EN TRÁMITE*</t>
  </si>
  <si>
    <t>Dirección Responsable</t>
  </si>
  <si>
    <t>Rubro Presupuestal</t>
  </si>
  <si>
    <t>Concepto rubro presupuestal</t>
  </si>
  <si>
    <t>Políticas Transversales</t>
  </si>
  <si>
    <t>PENDIENTE</t>
  </si>
  <si>
    <t>Hoja de instrucciones para el diligenciamiento</t>
  </si>
  <si>
    <t xml:space="preserve">Indice </t>
  </si>
  <si>
    <t>1.1</t>
  </si>
  <si>
    <t>Portada</t>
  </si>
  <si>
    <t>1.2</t>
  </si>
  <si>
    <t>1.3</t>
  </si>
  <si>
    <t>Cadena de valor</t>
  </si>
  <si>
    <t>1.4</t>
  </si>
  <si>
    <t>1.5</t>
  </si>
  <si>
    <t>Códigos Presupuestales</t>
  </si>
  <si>
    <t>1.6</t>
  </si>
  <si>
    <t>Plan de Inversión</t>
  </si>
  <si>
    <t>1.7</t>
  </si>
  <si>
    <t>Regionalización</t>
  </si>
  <si>
    <t>1.8</t>
  </si>
  <si>
    <t xml:space="preserve">Distribución </t>
  </si>
  <si>
    <t>1.9</t>
  </si>
  <si>
    <t>Control de cambios</t>
  </si>
  <si>
    <t>Detalle de cada hoja</t>
  </si>
  <si>
    <t>Base con listado de proyectos donde detalla nombre de proyecto, Código BPIN,código presupuestal entre otros.</t>
  </si>
  <si>
    <t>Base de datos con la estructura de la cadena de valor</t>
  </si>
  <si>
    <t>Listado de códigos presupuestales vigentes en la vigencia 2020, pendiente creación de códigos de los proyectos nuevos</t>
  </si>
  <si>
    <t>Hoja para distribuir el presupuesto a nivel regional, teniendo en cuenta la oferta institucional que se ofrecerá para cada región, esta es indicativa y de acuerdo al Índice Departamental de Innovación para Colombia IDIC</t>
  </si>
  <si>
    <t>Hoja detallada de la cuota de inversión 2021 por proyecto de inversión y distribuida con situacicón o sin situación de fondos</t>
  </si>
  <si>
    <t>Hoja que se deberá diligenciar cuando el plan de inversión tenga algún cambio en la vigencia 2021</t>
  </si>
  <si>
    <t>El registro de Políticas Transversales, se realiza proyecto por proyecto, para lo cual se selecciona el sector y la entidad realizando la búsqueda con el botón buscar (binóculos) o utilizando los filtros de búsqueda, desplegando así los proyectos de la entidad que poseen políticas transversales</t>
  </si>
  <si>
    <t xml:space="preserve">El Plan Anual de inversión (PAINV), establece los proyectos de inversión de la Entidad, a través de los cuales se ejecutan los recursos provenientes del Presupuesto General de la Nación (PGN) y que fueron establecidos en el Decreto de Liquidación del Presupuesto, o en los Decretos de modificación al Presupuesto General de la Nación (Adiciones, Reducciones, y Aplazamientos). Este documento registra los proyectos de inversión registrados en el Banco de Proyectos del SUIFP y el costo de cada una de las actividades, donde se tiene en cuenta las modificaciones tanto débito como crédito. Esto abarca información por proyecto de inversión, las actividades y las metas en consonancia con los objetivos institucionales y deberá coherente con los rubros presupuestales del Sistema de Información financiera SIIF Nación II
El PAINV identifica los proyectos de inversión a través de los cuales se distribuye el presupuesto apropiado por la Entidad en la vigencia (t), para implementar los programas diseñados.  Este plan corresponde con la programación registrada en el SUIFP.  </t>
  </si>
  <si>
    <t>Tener en cuenta:</t>
  </si>
  <si>
    <t xml:space="preserve">No modificar ni incluir ninguna celda </t>
  </si>
  <si>
    <t>Diligenciar completamente la matriz</t>
  </si>
  <si>
    <t>El Plan de inversión 2021, cuenta con modificaciones importantes como:</t>
  </si>
  <si>
    <t>Todos los rubros mencionados anteriormente son necesarios para realizar el seguimiento al presupuesto de inversión y deben ser coherentes con el Plan de Convocatorias y el Plan de acción institucional</t>
  </si>
  <si>
    <t>Las actividades de gasto deben coincidir  con los rubros de inversión registradas en SIIF Nación.</t>
  </si>
  <si>
    <t>Para la programación 2021, se debe efectuar y presentar en los términos del catálogo presupuestal, es decir, la clasificación por concepto de ingresos y el objeto de gasto que forman parte  de los clasificadores presupuestales contenidos en el CCP, mismos que se encuentran en el Sistema Integrado de Información Financiera SIIF Nación II</t>
  </si>
  <si>
    <t>Agradecemos su amable colaboración para que la programación presupuestal se realice con la mayor eficiencia y responsabilidad para contar con la información  suficiente y confiable que permita materializar todas las metas planeadas para la vigencia 2021 por medio de la ejecución del 100% de los recursos.</t>
  </si>
  <si>
    <t>a)</t>
  </si>
  <si>
    <t>b)</t>
  </si>
  <si>
    <t>Proyectos Inscritos 20XX</t>
  </si>
  <si>
    <t>Cambios</t>
  </si>
  <si>
    <t>Versión</t>
  </si>
  <si>
    <t>Justificación</t>
  </si>
  <si>
    <t>Fecha</t>
  </si>
  <si>
    <t>CONTROL DE CAMBIOS AL PLAN DE ANUAL DE INVERSIÓN Y GASTO PÚBLICO</t>
  </si>
  <si>
    <t>Programa Presupuestal</t>
  </si>
  <si>
    <t>Articulaciòn con PEI y PAI</t>
  </si>
  <si>
    <t>Nombre Proyecto de Inversión</t>
  </si>
  <si>
    <t>Indicador de Producto PIIP</t>
  </si>
  <si>
    <t>Meta de la Vigencia PIIP</t>
  </si>
  <si>
    <t>Actividades del Gasto PIIP</t>
  </si>
  <si>
    <t>Apropiación Inicial
A</t>
  </si>
  <si>
    <t>Apropiación con Vigencias Futuras
B</t>
  </si>
  <si>
    <t>Objetivos estratégicos PEI</t>
  </si>
  <si>
    <t>Nombre Estrategia
(Programa Estratégico - PAI)</t>
  </si>
  <si>
    <t>Créditos
C</t>
  </si>
  <si>
    <t>Contracréditos
D</t>
  </si>
  <si>
    <t>F</t>
  </si>
  <si>
    <t>Apropiación Adicionada
F</t>
  </si>
  <si>
    <t>Apropiación Bloqueada
E</t>
  </si>
  <si>
    <t>Apropiación Vigente
G= A+B+C-D-E+F</t>
  </si>
  <si>
    <r>
      <rPr>
        <b/>
        <sz val="10"/>
        <color theme="1"/>
        <rFont val="Arial Narrow"/>
        <family val="2"/>
      </rPr>
      <t>CÓDIGO:</t>
    </r>
    <r>
      <rPr>
        <sz val="10"/>
        <color theme="1"/>
        <rFont val="Arial Narrow"/>
        <family val="2"/>
      </rPr>
      <t xml:space="preserve"> D101PR01F03</t>
    </r>
  </si>
  <si>
    <t xml:space="preserve">Se retira mega y  viceministerio. </t>
  </si>
  <si>
    <t>Se actualiza de acuerdo con el nuevo PND y directrices para la planeación estratégica.</t>
  </si>
  <si>
    <t>Se ajusta el nombre de la Dirección de Dirección de capacidades y apropiación del conocimiento</t>
  </si>
  <si>
    <t>Se hace ajuste por solicitud de la Directora (E) de la Dirección de Capacidades y Apropiación del conocimiento</t>
  </si>
  <si>
    <t>Se cambia la Dirección responsable para el proyecto de internacionalización</t>
  </si>
  <si>
    <t xml:space="preserve">El proyecto de internacionalización para el 2023 hace parte del despacho del Ministro </t>
  </si>
  <si>
    <t>Se ajustan las siguientes columnas:
1- Objetivos estratégicos PEI (columna 14)
2- Nombre Estrategia (Programa Estratégico - PAI) columna 15</t>
  </si>
  <si>
    <t>Dado que los objetivos estratégicos del PEI y los programas estratégicos en el PAI fueron ajustados, se procede a ajustar dichas columnas para la alineación entre los 3 planes.</t>
  </si>
  <si>
    <t>Traslados presupuestales entre rubros de los proyectos:
1-Proyectos financiados para la investigación y generación de nuevo conocimiento
2-Implementación de misiones para atender los retos del país a través de la investigación y la innovación a nivel nacional</t>
  </si>
  <si>
    <t>El traslado entre rubros de inversión obedece a la necesidad de contratación de personal para la coordinación de las actividades de cada uno de los proyectos de inversión descritos.</t>
  </si>
  <si>
    <t xml:space="preserve">Traslados presupuestales entre rubros de los proyectos:
1-Apropiación social del conocimiento
2-Administración sistema nacional de ciencia y tecnología  nacional
3-Apoyo al proceso de transformación digital para la gestión y prestación de servicios de ti en el sector CTI y a nivel  nacional.
Adición presupuestal de acuerdo a la Ley de Adición 2299 del 10 de julio de 2023.
</t>
  </si>
  <si>
    <t>El traslado entre rubros de inversión obedece a la necesidad de ejecutar de una manera eficiente los recursos de inversión de acuerdo a los nuevos lineamientos.
El pasado 25 de julio de 2023 el Ministerio de Hacienda y Crédito Público expidió decreto por el cual se liquida la Ley 2299 del 10 de julio de 2023 que adiciona y efectúa unas modificaciones al Presupuesto General de la Nación de la vigencia fiscal 2023, adicionándole al Ministerio de Ciencia, Tecnología e Innovación $85.000 millones, que fueron distribuidos en los proyectos de inversión así:
•	Proyecto de Administración del Sistema $1.500 millones
•	Proyecto de Formación de Capital Humano $73.000 millones
•	Proyecto de Misiones $10.500 millones</t>
  </si>
  <si>
    <t>Mejoramiento del impacto de la Investigación científica en el sector salud</t>
  </si>
  <si>
    <t>Programas y proyectos cofinanciados en líneas prioritarias en salud</t>
  </si>
  <si>
    <t>Apoyar financiera y tecnicamente los programas y proyectos de investigación en salud</t>
  </si>
  <si>
    <t>Investigación con calidad e impacto</t>
  </si>
  <si>
    <t>C-3902-1000-5-0-3902001-03</t>
  </si>
  <si>
    <t xml:space="preserve">transferencias corrientes - servicio de apoyo financiero para la generación de nuevo conocimiento - mejoramiento del impacto de la investigación científica en el sector salud.  nacional </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</si>
  <si>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</si>
  <si>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(PE9) Fortalecer la institucionalidad del ministerio mediante la implementación, sostenimiento, mejora de requisitos y buenas prácticas en materia de gestión, desempeño y transparencia para generar la confianza y legitimidad en la ciudadanía</t>
  </si>
  <si>
    <t>Dirección de Ciencia</t>
  </si>
  <si>
    <t>Fortalecimiento de las capacidades para la generación de conocimiento a nivel nacional</t>
  </si>
  <si>
    <t>Número de proyectos</t>
  </si>
  <si>
    <t>Realizar el apoyo financiero a las propuestas seleccionadas de las convocatorias para financiación de proyectos orientados a grupos de investigación básica</t>
  </si>
  <si>
    <t>C-3902-1000-7-0-3902001-03</t>
  </si>
  <si>
    <t>transferencia servicio de apoyo financiero para la generación de nuevo conocimiento- fortalecimiento de las capacidades para la generación de conocimiento a nivel  nacional</t>
  </si>
  <si>
    <t>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</si>
  <si>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(PE9) Fortalecer la institucionalidad del ministerio mediante la implementación, sostenimiento, mejora de requisitos y buenas prácticas en materia de gestión, desempeño y transparencia para generar la confianza y legitimidad en la ciudadanía.</t>
  </si>
  <si>
    <t xml:space="preserve">Investigadores reconocidos </t>
  </si>
  <si>
    <t xml:space="preserve">1 Contrato
900 nuevos investigadores
65 Centros de investigaciones reconocidos
1 documento de propuesta
4 propuestas de fortalecimiento apoyadas
287 revistas indexadas
</t>
  </si>
  <si>
    <t>Realizar la contratación del proceso técnico para la construcción, evaluación y revisión de modelos cienciométricos.</t>
  </si>
  <si>
    <t>C-3902-1000-7-0-3902011-03</t>
  </si>
  <si>
    <t xml:space="preserve">
transferencia servicio de clasificación y reconocimiento de actores del sncti-fortalecimiento de las capacidades para la generación de conocimiento a nivel  nacional</t>
  </si>
  <si>
    <t>Realizar la contratación del proceso de apoyo técnico para el reconocimiento y medición de actores</t>
  </si>
  <si>
    <t>Realizar la contratación sobre nuevas métricas a nivel bibliométrico y de cienciometría, buenas prácticas editoriales</t>
  </si>
  <si>
    <t>Realizar el apoyo financiero a propuestas de fortalecimiento de gestión editorial.</t>
  </si>
  <si>
    <t>Realizar la coordinación de las actividades</t>
  </si>
  <si>
    <t xml:space="preserve">Bases de datos disponibles para consulta por actores del SNCTI - - </t>
  </si>
  <si>
    <t>Bases de datos especializadas en CTeI por parte del Consorcio Colombia</t>
  </si>
  <si>
    <t>C-3902-1000-7-0-3902007-03</t>
  </si>
  <si>
    <t xml:space="preserve">transferencias corrientes - servicio de acceso a bibliografía especializada - fortalecimiento de las capacidades de los actores del snctei para la generación de conocimiento a nivel  nacional 
</t>
  </si>
  <si>
    <t>Proyectos financiados para la investigación y generación de nuevo conocimiento -</t>
  </si>
  <si>
    <t>Elaborar los documentos de lineamientos técnicos en temas de generación de conocimiento en CTeI</t>
  </si>
  <si>
    <t>C-3902-1000-7-0-3902022-03</t>
  </si>
  <si>
    <t>transferencia documentos de lineamientos técnicos-fortalecimiento de las capacidades para la generación de conocimiento a nivel  nacional</t>
  </si>
  <si>
    <t>Realizar la contratación de estudios de impacto</t>
  </si>
  <si>
    <t>C-3902-1000-7-0-3902022-02</t>
  </si>
  <si>
    <t>Realizar el apoyo financiero a las propuestas seleccionadas de las convocatorias para financiación de programas orientados por Misión.</t>
  </si>
  <si>
    <t>C-3902-1000-7-0-3902024-03</t>
  </si>
  <si>
    <t>transferencia servicio de apoyo financiero para el desarrollo de programas de investigación y desarrollo-fortalecimiento de las capacidades para la generación de conocimiento a nivel  nacional</t>
  </si>
  <si>
    <t>Gastos Operativos relacionados con el soporte a las actividades misionales</t>
  </si>
  <si>
    <t>Fortalecimiento de las Capacidades de Transferencia y Uso del Conocimiento Para la Innovacion a nivel  Nacional</t>
  </si>
  <si>
    <t>Asignación del cupo de beneficios tributarios de deducción por inversión y donación</t>
  </si>
  <si>
    <t>Realizar la evaluación de proyectos para incentivos tributarios a la inversión en proyectos de alistamiento tecnológico y transferencia de tecnología</t>
  </si>
  <si>
    <t>Desarrollo tecnológico e innovación para crecimiento empresarial</t>
  </si>
  <si>
    <t>C-3903-1000-5-0-3903006-03</t>
  </si>
  <si>
    <t>transferencias corrientes - servicio de apoyo para la deducción tributaria - fortalecimiento de las capacidades de transferencia y uso del conocimiento para la innovacion a nivel  nacional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</si>
  <si>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</si>
  <si>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(PE5) Mejorar las capacidades para la transferencia de conocimiento y tecnología, con el fin de incrementar los niveles de productividad del país aportando a la reindustrialización en los retos priorizados.
(PE9) Fortalecer la institucionalidad del ministerio mediante la implementación, sostenimiento, mejora de requisitos y buenas prácticas en materia de gestión, desempeño y transparencia para generar la confianza y legitimidad en la ciudadanía</t>
  </si>
  <si>
    <t>Dirección y Desarrollo Tecnológico e innovación</t>
  </si>
  <si>
    <t>Proyectos financiados para el desarrollo tecnológico y la innovación</t>
  </si>
  <si>
    <t>Realizar el apoyo financiero al acompañamiento tecnico a la generación de capacidades de gestión de la innovación de la Mipymes - Programa Alianzas regionales para la innovación</t>
  </si>
  <si>
    <t>C-3903-1000-6-0-3903002-03</t>
  </si>
  <si>
    <t>transferencias corrientes - servicio de apoyo para el desarrollo tecnológico y la innovación - fortalecimiento de las capacidades de transferencia y uso del conocimiento para la innovacion a nivel  nacional</t>
  </si>
  <si>
    <t>Organizaciones beneficiadas a través de la estrategia de gestión de la I+D+i</t>
  </si>
  <si>
    <t>Realizar el apoyo financiero al acompañamiento del proceso de alistamiento comercial de invenciones protegidas o en proceso de protección por patente</t>
  </si>
  <si>
    <t>C-3903-1000-6-0-3903005-03</t>
  </si>
  <si>
    <t xml:space="preserve">
transferencias corrientes - servicio de apoyo para la transferencia de conocimiento y tecnología - fortalecimiento de las capacidades de transferencia y uso del conocimiento para la innovacion a nivel  nacional</t>
  </si>
  <si>
    <t>Realizar el apoyo financiero a proyectos para la creación y fortalecimiento de empresas de base tecnológica</t>
  </si>
  <si>
    <t>Incremento de las actividades de Ciencia, Tecnología e Innovación en la construcción de la Bioeconomía a nivel Nacional</t>
  </si>
  <si>
    <t>Expediciones científicas apoyadas</t>
  </si>
  <si>
    <t>Evaluación de Propuestas</t>
  </si>
  <si>
    <t>C-3903-1000-5-0-3903010-03</t>
  </si>
  <si>
    <t>transferencias corrientes - servicio de apoyo para la realización de expediciones científicas - incremento de las actividades de ciencia, tecnologia e innovacion en la construccion de la bioeconomia a nivel nacional</t>
  </si>
  <si>
    <t xml:space="preserve">Registros biológicos publicados en el SiB </t>
  </si>
  <si>
    <t>Financiación de propuestas</t>
  </si>
  <si>
    <t>C-3903-1000-5-0-3903002-03</t>
  </si>
  <si>
    <t>transferencias corrientes - servicio de apoyo para el desarrollo tecnológico y la innovación - incremento de las actividades de ciencia, tecnologia e innovacion en la construccion de la bioeconomia a nivel nacional</t>
  </si>
  <si>
    <t>Empresas apoyadas en procesos de innovación (por tipo de programa o estrategia)</t>
  </si>
  <si>
    <t>Apoyar procesos de transferencia tecnológica y/o conocimiento</t>
  </si>
  <si>
    <t>C-3903-1000-5-0-3903005-03</t>
  </si>
  <si>
    <t>transferencias corrientes - servicio de apoyo para la transferencia de conocimiento y tecnología - incremento de las actividades de ciencia, tecnologia e innovacion en la construccion de la bioeconomia a nivel nacional</t>
  </si>
  <si>
    <t>Implementación de misiones para atender los retos del país a través de la investigación y la innovación a nivel nacional</t>
  </si>
  <si>
    <t>Estrategias de investigación e innovación apoyadas</t>
  </si>
  <si>
    <t>Realizar el apoyo financiero a proyectos de investigación dirigidos a aumentar el conocimiento del potencial del país para solucionar los retos sociales, ambientales y productivos a través de la investigación y la innovación</t>
  </si>
  <si>
    <t>C-3903-1000-7-0-3903021-02</t>
  </si>
  <si>
    <t>transferencias corrientes-servicio de apoyo financiero para la definición e implementación de estrategias de investigación e innovación</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</si>
  <si>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</si>
  <si>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C-3903-1000-7-0-3903021-03</t>
  </si>
  <si>
    <t>Realizar el seguimiento y la supervisión del desarrollo de las estrategias de investigación e innovación orientadas por misiones que sean apoyadas</t>
  </si>
  <si>
    <t>Realizar el apoyo financiero para el desarrollo de estrategias de investigación e innovación orientadas por misiones</t>
  </si>
  <si>
    <t>Documentos de planeación realizados</t>
  </si>
  <si>
    <t>Realizar la actualización de hojas de ruta para abordar políticas de investigación e innovación orientadas por misiones en el país</t>
  </si>
  <si>
    <t>C-3903-1000-7-0-3903022-03</t>
  </si>
  <si>
    <t xml:space="preserve">
transferencias corrientes-documentos de planeación </t>
  </si>
  <si>
    <t>Realizar la implementación de hojas de ruta para abordar políticas de investigación e innovación orientadas por misiones en el país</t>
  </si>
  <si>
    <t>Capacitación de recursos humanos para la investigación Nacional</t>
  </si>
  <si>
    <t>Becas otorgadas</t>
  </si>
  <si>
    <t>Apoyar la financiaciación de es estudios de maestria en el exterior en áreas generales a través del programa "crédito-beca" con Colfuturo</t>
  </si>
  <si>
    <t>C-3902-1000-6-0-3902005-03</t>
  </si>
  <si>
    <t>transferencias corrientes - servicio de apoyo financiero para la formación de nivel doctoral - capacitación de recursos humanos para la</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</si>
  <si>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</si>
  <si>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t>
  </si>
  <si>
    <t xml:space="preserve">Dirección de Vocaciones y Formación </t>
  </si>
  <si>
    <t>Financiar estudios de maestría en universidades en el exterior</t>
  </si>
  <si>
    <t>C-3902-1000-6-0-3902006-03</t>
  </si>
  <si>
    <t>transferencias corrientes - servicio de apoyo financiero para la formación de nivel maestría - capacitación de recursos humanos para la investigación  nacional</t>
  </si>
  <si>
    <t>Apoyar financieramente la vinculación de doctores en entidades del SNCTI</t>
  </si>
  <si>
    <t>Recursos  comprometidos con vigencia futura (cohortes 2019, 2020 y 2021)</t>
  </si>
  <si>
    <t>C-3902-1000-6-0-3902012-03</t>
  </si>
  <si>
    <t>transferencias corrientes - servicio de apoyo financiero a estancias posdoctorales - capacitación de recursos humanos para la investigación  nacional</t>
  </si>
  <si>
    <t>Desarrollo de Vocaciones en Ciencia, Tecnologia e Innovacion de los Ninos, Ninas, Adolescentes y Jovenes a nivel Nacional</t>
  </si>
  <si>
    <t>Niños, adolescentes y jóvenes con vocaciones científicas fortalecidas (Ondas)</t>
  </si>
  <si>
    <t>Realizar el desembolso de los recursos aportados por el Ministerio en el marco de los convenios suscritos para la implementación de proyectos o programas de investigación, ciencia, tecnología o innovación para niños, niñas y adolescentes.</t>
  </si>
  <si>
    <t>Generación de una cultura que valora y gestiona el conocimiento y la innovación</t>
  </si>
  <si>
    <t>C-3904-1000-7-0-3904005-03</t>
  </si>
  <si>
    <t>transferencias servicio de apoyo financiero para el fomento de vocaciones científicas en ctei - desarrollo de vocaciones en ciencia, tecnología e innovación de los niños, niñas, adolescentes y jóvenes a nivel  nacional</t>
  </si>
  <si>
    <t>(PE1) Orientar el SNCTI mediante el diseño y evaluación de Políticas públicas en CTeI, la gestión de la gobernanza y del marco regulatorio del sector.
(PE3) Incrementar las vocaciones científicas en la población infantil y juvenil, la formación de alto nivel en CTeI, y el fomento a la vinculación del capital humano en el SNCTI; para contribuir a la sostenibilidad ambiental, económica y al bienestar social.
(PE9) Fortalecer la institucionalidad del ministerio mediante la implementación, sostenimiento, mejora de requisitos y buenas prácticas en materia de gestión, desempeño y transparencia para generar la confianza y legitimidad en la ciudadanía</t>
  </si>
  <si>
    <t>Dirección de Vocaciones y Formación</t>
  </si>
  <si>
    <t>Realizar el seguimiento técnico y financiero a la implementación de proyectos o programas de investigación, ciencia, tecnología o innovación para niños, niñas y adolescentes.</t>
  </si>
  <si>
    <t>Número de niños y jóvenes con vocaciones científicas fortalecidas (JII)</t>
  </si>
  <si>
    <t>Realizar el proceso de adjudicación de beneficios a los jóvenes seleccionados en las iniciativas que promuevan el desarrollo, capacidades y habilidades de indagación, investigación e innovación.</t>
  </si>
  <si>
    <t>C-3904-1000--7-0-3904007-03</t>
  </si>
  <si>
    <t>servicio de apoyo financiero para el fortalecimiento de capacidades institucionales para el fomento de vocación científica</t>
  </si>
  <si>
    <t>Documentos de lineamientos técnicos realizados</t>
  </si>
  <si>
    <t>Diseñar, formular, implementar y evaluar documentos técnicos para el desarrollo de vocaciones científicas y capacidades para la investigación.</t>
  </si>
  <si>
    <t>C-3904-1000-7-0-3904022-03</t>
  </si>
  <si>
    <t>transferencias servicios de apoyo financiero para la gestión del conocimiento en cultura y apropiación social de la ciencia, la tecnología y la innovación - desarrollo de vocaciones en ciencia, tecnología e innovación de los niños, niñas, adolescentes y jóvenes a nivel  nacional</t>
  </si>
  <si>
    <t>Evaluación de impacto de Vocaciones en CTeI de niños, niñas, adolescentes y jóvenes</t>
  </si>
  <si>
    <t>Niños, niñas, adolescentes y jóvenes beneficiados</t>
  </si>
  <si>
    <t>Suscribir convenios con instituciones de educación superior, centros de investigación y desarrollo tecnológico u otros actores con presencia en los territorios para la implementación de proyectos o programas de investigación, ciencia, tecnología o innovación para niños, niñas y adolescentes.</t>
  </si>
  <si>
    <t>C-3904-1000-7-0-3904024-03</t>
  </si>
  <si>
    <t>transferencias servicio de apoyo para el fomento de las vocaciones científicas en ctei - desarrollo de vocaciones en ciencia, tecnología e innovación de los niños, niñas, adolescentes y jóvenes a nivel  nacional</t>
  </si>
  <si>
    <t>Estrategias de gestión del conocimiento en cultura y apropiación social de la ciencia tecnología e innovación</t>
  </si>
  <si>
    <t xml:space="preserve">Consolidar y establecer una comunidad y redes de jóvenes investigadores e innovadores del país	</t>
  </si>
  <si>
    <t>C-3904-1000-7-0-3904027-03</t>
  </si>
  <si>
    <t>transferencias documentos de lineamientos técnicos - desarrollo de vocaciones en ciencia, tecnología e innovación de los niños, niñas, adolescentes y jóvenes a nivel  nacional</t>
  </si>
  <si>
    <t>Realizar eventos de socialización de resultados de investigación de los niños, niñas y adolescentes.</t>
  </si>
  <si>
    <t>Apoyo al Fomento y Desarrollo de la Apropiacion Social del Conocimiento Nacional</t>
  </si>
  <si>
    <t>Estrategias de fomento de la participación ciudadana en ciencia, tecnología e innovación implementadas</t>
  </si>
  <si>
    <t>Ejecutar el ciclo de política pública para la divulgación y comunicación pública de la CTeI</t>
  </si>
  <si>
    <t>C-3904-1000-6-0-3904020-3</t>
  </si>
  <si>
    <t>transferencias servicios de apoyo para el fortalecimiento de procesos de intercambio y transferencia del conocimiento - apoyo al fomento y desarrollo de la apropiación social del conocimiento nacional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</si>
  <si>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</si>
  <si>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(PE6) Mejorar la comunicación pública y divulgación de la CTeI, para promover proyectos, estrategias comunicativas, pedagógicas y divulgativa de alto impacto, con el objetivo de incentivar; estimular; promover modelos abiertos y participativos de CTeI.
(PE7) Promover y fortalecer procesos de apropiación social del conocimiento y la innovación social en el territorio.
(PE9) Fortalecer la institucionalidad del ministerio mediante la implementación, sostenimiento, mejora de requisitos y buenas prácticas en materia de gestión, desempeño y transparencia para generar la confianza y legitimidad en la ciudadanía</t>
  </si>
  <si>
    <t>Dirección de capacidades y apropiación del conocimiento</t>
  </si>
  <si>
    <t>Ejecutar el ciclo de política pública para la Apropiación Social del Conocimiento en el marco de la CTeI 
Desarrollar estrategias para la experimentación e innovación en instrumentos para la Apropiación Social del Conocimiento.</t>
  </si>
  <si>
    <t>C-3904-1000-6-0-3904016-2</t>
  </si>
  <si>
    <t>Adquisición de bienes y servicios - servicios para fortalecer la participación ciudadana en ciencia, tecnología e innovación - apoyo al fomento y desarrollo de la apropiacion social del conocimiento  nacional</t>
  </si>
  <si>
    <t>C-3904-1000-6-0-3904016-3</t>
  </si>
  <si>
    <t>transferencias servicios para fortalecer la participación ciudadana en ciencia, tecnología e innovación - apoyo al fomento y desarrollo de la apropiación social del conocimiento nacional</t>
  </si>
  <si>
    <t xml:space="preserve">Estrategias de comunicación con enfoque en ciencia, tecnología y sociedad implementadas </t>
  </si>
  <si>
    <t xml:space="preserve">Ejecutar el ciclo de política pública para la divulgación y comunicación pública de la CTeI
Producir contenidos audiovisuales con enfoque en CTeI
Producir espacios de interacción regional con enfoque en CTeI
</t>
  </si>
  <si>
    <t>C-3904-1000-6-0-3904018-3</t>
  </si>
  <si>
    <t>transferencias servicios de comunicación con enfoque en ciencia tecnología y sociedad - apoyo al fomento y desarrollo de la apropiación social del conocimiento nacional</t>
  </si>
  <si>
    <t>Estrategias de gestión del conocimiento en cultura y apropiación social de la ciencia, tecnología e innovación realizados</t>
  </si>
  <si>
    <t xml:space="preserve">Ejecutar el ciclo de política pública, lineamientos y estándares en Ciencia Abierta en el país
Desarrollar estrategias de Acceso Abierto a la información científica del país
Desarrollar estrategias para la Preservación del Patrimonio Científico Documental del país
Desarrollar estrategias de Datos de Investigación Abiertos 
</t>
  </si>
  <si>
    <t>C-3904-1000-6-0-3904021-3</t>
  </si>
  <si>
    <t>transferencias servicios de apoyo para la gestión del conocimiento en cultura y apropiación social de la ciencia, la tecnología y la innovación - apoyo al fomento y desarrollo de la apropiación social del conocimiento nacional</t>
  </si>
  <si>
    <t>Fortalecimiento de la insercion de actores del SNCTI en el contexto internacional de ciencia, tecnologia e innovacion Nacional</t>
  </si>
  <si>
    <t xml:space="preserve">Acuerdos de cooperación obtenidos </t>
  </si>
  <si>
    <t>Gestionar actividades que involucren la CteI de Colombia en el ámbito internacional</t>
  </si>
  <si>
    <t>Consolidación de una institucionalidad habilitante para la ciencia, la tecnología e innovación (cti)</t>
  </si>
  <si>
    <t>C-3901-1000-9-0-3901004-3</t>
  </si>
  <si>
    <t>Transferencias corrientes - Servicio de cooperación internacional para la CTeI-Fortalecimiento de la insercion de actores del SNCTI en el contexto internacional de ciencia, tecnologia e innovacion Nacional</t>
  </si>
  <si>
    <t>Adoptar enfoques de políticas públicas de investigación e innovación para resolver grandes desafíos sociales, económicos y ambientales del país.
Fortalecer la gobernanza del SNCTI y sus capacidades a través de las políticas públicas, planes y programas de CTeI</t>
  </si>
  <si>
    <t>(PE8) Aumentar la cooperación a nivel internacional para consolidar el SNCTI.
(PE9) Fortalecer la institucionalidad del ministerio mediante la implementación, sostenimiento, mejora de requisitos y buenas prácticas en materia de gestión, desempeño y transparencia para generar la confianza y legitimidad en la ciudadanía</t>
  </si>
  <si>
    <t>Despacho Ministerial</t>
  </si>
  <si>
    <t>Documentos de Políticas de CTeI formulados</t>
  </si>
  <si>
    <t>Elaborar documento de política pública (validación)</t>
  </si>
  <si>
    <t>C-3901-1000-9-0-3901002-3</t>
  </si>
  <si>
    <t>Transferencias corrientes  - Documentos de política -Fortalecimiento de la insercion de actores del SNCTI en el contexto internacional de ciencia, tecnologia e innovacion Nacional</t>
  </si>
  <si>
    <t>Productos de comunicación de la CTeI (por tipo de producto y/o por temática Y/o por población a la que va dirigida)</t>
  </si>
  <si>
    <t>Implementar una estrategia de divulgación y visibilización de oportunidades internacionales de cooperación en CTeI a los actores del sistema</t>
  </si>
  <si>
    <t>C-3901-1000-9-0-3901006-3</t>
  </si>
  <si>
    <t>Transferencias corrientes  - Servicio de divulgación-Fortalecimiento de la insercion de actores del SNCTI en el contexto internacional de ciencia, tecnologia e innovacion Nacional</t>
  </si>
  <si>
    <t>Actores de los sistemas territoriales de Ciencia, Tecnología e Innovación -CTeI asistidos técnicamente</t>
  </si>
  <si>
    <t>Implementar una estrategia de asistencia técnica para actores regionales en cooperación internacional en CTeI</t>
  </si>
  <si>
    <t>C-3901-1000-9-0-3901008-3</t>
  </si>
  <si>
    <t>Transferencias corrientes  - Servicios de asistencia técnica a los actores de los sistemas territoriales de Ciencia, Tecnología e Innovación -CTeI-Fortalecimiento de la insercion de actores del SNCTI en el contexto internacional de ciencia, tecnologia e innovacion Nacional</t>
  </si>
  <si>
    <t>Fortalecimiento Capacidades Regionales en Ciencia, Tecnologia e Innovacion  Nacional</t>
  </si>
  <si>
    <t>Servicios de asistencia técnica a los actores de los sistemas territoriales de Ciencia, Tecnología e Innovación -CTeI</t>
  </si>
  <si>
    <t>Asesorar técnicamente las sesiones y el proceso de evolución del Codecti</t>
  </si>
  <si>
    <t>C-3901-1000-8-0-3901001-03</t>
  </si>
  <si>
    <t>adquisición de bienes y servicios - documentos de planeación  - fortalecimiento capacidades regionales en ciencia, tecnologia e innovacion  nacional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</si>
  <si>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</si>
  <si>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(PE6) Mejorar la comunicación pública y divulgación de la CTeI, para promover proyectos, estrategias comunicativas, pedagógicas y divulgativa de alto impacto, con el objetivo de incentivar; estimular; promover modelos abiertos y participativos de CTeI.
(PE7) Promover y fortalecer procesos de apropiación social del conocimiento y la innovación social en el territorio.
(PE9) Fortalecer la institucionalidad del ministerio mediante la implementación, sostenimiento, mejora de requisitos y buenas prácticas en materia de gestión, desempeño y transparencia para generar la confianza y legitimidad en la ciudadanía.</t>
  </si>
  <si>
    <t>C-3901-1000-8-0-3901002-03</t>
  </si>
  <si>
    <t>transferencia corrientes – documentos de política - fortalecimiento capacidades regionales en ciencia, tecnologia e innovacion nacional</t>
  </si>
  <si>
    <t>Realizar mesas de asistencia técnica para entes y organizaciones territoriales</t>
  </si>
  <si>
    <t>C-3901-1000-8-0-3901005-03</t>
  </si>
  <si>
    <t>transferencia corrientes – servicios de coordinación institucional- fortalecimiento capacidades regionales en ciencia tecnologia e innovación nacional</t>
  </si>
  <si>
    <t>Servicio de coordinación institucional</t>
  </si>
  <si>
    <t>Fomentar la innovación pública</t>
  </si>
  <si>
    <t>C-3901-1000-8-0-3901008-03</t>
  </si>
  <si>
    <t>transferencia corrientes – servicios de asistencia técnica a los actores de los sistemas territoriales de ciencia, tecnología e innovación -ctei- fortalecimiento capacidades regionales en ciencia tecnologia e innovación nacional</t>
  </si>
  <si>
    <t>Administración sistema nacional de ciencia y tecnología  nacional</t>
  </si>
  <si>
    <t>Eventos realizados</t>
  </si>
  <si>
    <t>Apoyar las actividades de movilidad, eventos y seguimiento de la Entidad</t>
  </si>
  <si>
    <t>C-3901-1000-6-0-3901005-02</t>
  </si>
  <si>
    <t>Adquisición de Bienes y Servicios - Servicio de Coordinación Institucional - Administración Sistema Nacional de Ciencia y Tecnología  Nacional</t>
  </si>
  <si>
    <t>Fortalecer la gobernanza del SNCTI y sus capacidades a través de las políticas públicas, planes y programas de CTeI
Fortalecer el desempeño institucional del ministerio a través de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</si>
  <si>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</si>
  <si>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Dirección Administrativa y Financiera</t>
  </si>
  <si>
    <t>Areas técnicas apoyadas a través de la contraración de personal requerido</t>
  </si>
  <si>
    <t>Apoyar las áreas técnicas de la Entidad con el talento humano requerido</t>
  </si>
  <si>
    <t>Productos de comunicación de la CTeI (por tipo de producto y/o por temática y/o por población a la que va dirigida</t>
  </si>
  <si>
    <t>Dilvulgar el desarrollo y resultado de los eventos gestionados</t>
  </si>
  <si>
    <t>C-3901-1000-6-0-3901006-03</t>
  </si>
  <si>
    <t>Transferencias Corrientes - Servicio de Divulgación - Administración Sistema Nacional de Ciencia y Tecnología  Nacional</t>
  </si>
  <si>
    <t>Estudios para planeación y formulación de políticas</t>
  </si>
  <si>
    <t>Evaluar las iniciativas de política para afrontar los grandes retos nacionales</t>
  </si>
  <si>
    <t>C-3901-1000-6-0-3901002-02</t>
  </si>
  <si>
    <t>Adquisición de bienes y servicios - documentos de política - administración sistema nacional de ciencia y tecnología  nacional</t>
  </si>
  <si>
    <t>C-3901-1000-6-0-3901002-03</t>
  </si>
  <si>
    <t>Transferencias Corrientes - Documentos de Política - Administración Sistema Nacional de Ciencia y Tecnología Nacional</t>
  </si>
  <si>
    <t>Apoyo al proceso de transformación digital para la gestión y prestación de servicios de ti en el sector CTI y a nivel  nacional</t>
  </si>
  <si>
    <t>Indice de Gobierno en Línea  (**)
Nivel de Satisfacción de los
usuarios del sector CTeI en la prestación de
servicios tecnológicos</t>
  </si>
  <si>
    <t>Desarrollar o Adquirir, implementar y dar soporte a aplicaciones que apalanquen los procesos misionales y de apoyo a la gestión</t>
  </si>
  <si>
    <t>C-3901-1000-5-0-3901002-02</t>
  </si>
  <si>
    <t>adquisición de bienes y servicios– documentos de política - apoyoal proceso de transformación digital para la gestión y prestación de servicios de ti en
el sector cti y a nivel nacional</t>
  </si>
  <si>
    <t>Fortalecer la gobernanza del SNCTI y sus capacidades a través de las políticas públicas, planes y programas de CTeI
Fortalecer la institucionalidad del ministerio a través de la gestión del talento humano, la calidad y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</si>
  <si>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</si>
  <si>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Oficina de Tecnologías y sistemas de información</t>
  </si>
  <si>
    <t>C-3901-1000-5-0-3901007-02</t>
  </si>
  <si>
    <t>adquisición de bienes y servicios - servicios de información para la ctei - apoyo al proceso de transformación digital para la gestión y prestación de servicios de ti en el sector cti y a nivel  nacional</t>
  </si>
  <si>
    <t>Realizar la gestión de los servicios tecnológicos de la Entidad</t>
  </si>
  <si>
    <t>C-3901-1000-5-0-3901007-03</t>
  </si>
  <si>
    <t>transferencias corrientes - servicios de información para la ctei - apoyo al proceso de transformación digital para la gestión y prestación de servicios de ti en el sector cti y a nivel nacional</t>
  </si>
  <si>
    <t>PLAN ANUAL DE INVERSIÓN Y GASTO PÚBLICO 2023</t>
  </si>
  <si>
    <r>
      <rPr>
        <b/>
        <sz val="10"/>
        <rFont val="Arial Narrow"/>
        <family val="2"/>
      </rPr>
      <t>FECHA:</t>
    </r>
    <r>
      <rPr>
        <sz val="10"/>
        <rFont val="Arial Narrow"/>
        <family val="2"/>
      </rPr>
      <t xml:space="preserve"> </t>
    </r>
    <r>
      <rPr>
        <b/>
        <sz val="10"/>
        <rFont val="Arial Narrow"/>
        <family val="2"/>
      </rPr>
      <t>2023-08-25</t>
    </r>
  </si>
  <si>
    <t>VERSIÓN: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</si>
</sst>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 #,##0.00\ &quot;€&quot;_-;\-* #,##0.00\ &quot;€&quot;_-;_-* &quot;-&quot;??\ &quot;€&quot;_-;_-@_-"/>
    <numFmt numFmtId="165" formatCode="_-&quot;$&quot;* #,##0_-;\-&quot;$&quot;* #,##0_-;_-&quot;$&quot;* &quot;-&quot;??_-;_-@_-"/>
    <numFmt numFmtId="166" formatCode="yyyy\-mm\-dd;@"/>
  </numFmts>
  <fonts count="31" x14ac:knownFonts="1">
    <font>
      <sz val="11"/>
      <color theme="1"/>
      <name val="Calibri"/>
      <family val="2"/>
      <scheme val="minor"/>
    </font>
    <font>
      <sz val="11"/>
      <color theme="1"/>
      <name val="Arial"/>
      <family val="2"/>
    </font>
    <font>
      <sz val="8"/>
      <name val="Arial"/>
      <family val="2"/>
    </font>
    <font>
      <b/>
      <sz val="12"/>
      <color theme="0"/>
      <name val="Arial"/>
      <family val="2"/>
    </font>
    <font>
      <b/>
      <sz val="8"/>
      <name val="Arial"/>
      <family val="2"/>
    </font>
    <font>
      <b/>
      <sz val="9"/>
      <name val="Arial"/>
      <family val="2"/>
    </font>
    <font>
      <b/>
      <sz val="11"/>
      <color theme="1"/>
      <name val="Arial"/>
      <family val="2"/>
    </font>
    <font>
      <sz val="9"/>
      <color indexed="81"/>
      <name val="Tahoma"/>
      <family val="2"/>
    </font>
    <font>
      <b/>
      <sz val="9"/>
      <color indexed="81"/>
      <name val="Tahoma"/>
      <family val="2"/>
    </font>
    <font>
      <sz val="11"/>
      <color theme="1"/>
      <name val="Calibri"/>
      <family val="2"/>
      <scheme val="minor"/>
    </font>
    <font>
      <sz val="8"/>
      <name val="Calibri"/>
      <family val="2"/>
      <scheme val="minor"/>
    </font>
    <font>
      <sz val="14"/>
      <color theme="1"/>
      <name val="Arial Narrow"/>
      <family val="2"/>
    </font>
    <font>
      <b/>
      <sz val="14"/>
      <name val="Arial Narrow"/>
      <family val="2"/>
    </font>
    <font>
      <u/>
      <sz val="11"/>
      <color theme="10"/>
      <name val="Calibri"/>
      <family val="2"/>
      <scheme val="minor"/>
    </font>
    <font>
      <b/>
      <sz val="22"/>
      <name val="Arial Narrow"/>
      <family val="2"/>
    </font>
    <font>
      <sz val="11"/>
      <name val="Arial Narrow"/>
      <family val="2"/>
    </font>
    <font>
      <b/>
      <sz val="11"/>
      <name val="Arial Narrow"/>
      <family val="2"/>
    </font>
    <font>
      <u/>
      <sz val="11"/>
      <name val="Arial Narrow"/>
      <family val="2"/>
    </font>
    <font>
      <sz val="11"/>
      <color theme="1"/>
      <name val="Arial Narrow"/>
      <family val="2"/>
    </font>
    <font>
      <sz val="14"/>
      <name val="Arial Narrow"/>
      <family val="2"/>
    </font>
    <font>
      <b/>
      <sz val="11"/>
      <color theme="1"/>
      <name val="Arial Narrow"/>
      <family val="2"/>
    </font>
    <font>
      <sz val="10"/>
      <color theme="1"/>
      <name val="Arial Narrow"/>
      <family val="2"/>
    </font>
    <font>
      <b/>
      <sz val="10"/>
      <color theme="1"/>
      <name val="Arial Narrow"/>
      <family val="2"/>
    </font>
    <font>
      <b/>
      <sz val="10"/>
      <name val="Arial Narrow"/>
      <family val="2"/>
    </font>
    <font>
      <sz val="10"/>
      <name val="Arial Narrow"/>
      <family val="2"/>
    </font>
    <font>
      <sz val="9"/>
      <name val="Arial Narrow"/>
      <family val="2"/>
    </font>
    <font>
      <b/>
      <sz val="9"/>
      <color theme="1"/>
      <name val="Arial Narrow"/>
      <family val="2"/>
    </font>
    <font>
      <b/>
      <sz val="9"/>
      <name val="Arial Narrow"/>
      <family val="2"/>
    </font>
    <font>
      <b/>
      <sz val="14"/>
      <color theme="1"/>
      <name val="Arial Narrow"/>
      <family val="2"/>
    </font>
    <font>
      <sz val="9"/>
      <color theme="1"/>
      <name val="Arial Narrow"/>
      <family val="2"/>
    </font>
    <font>
      <sz val="9"/>
      <color rgb="FF000000"/>
      <name val="Arial Narrow"/>
      <family val="2"/>
    </font>
  </fonts>
  <fills count="9">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theme="0" tint="-0.14999847407452621"/>
        <bgColor indexed="64"/>
      </patternFill>
    </fill>
    <fill>
      <patternFill patternType="solid">
        <fgColor theme="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4.9989318521683403E-2"/>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right style="hair">
        <color theme="1" tint="0.499984740745262"/>
      </right>
      <top/>
      <bottom style="hair">
        <color theme="1" tint="0.499984740745262"/>
      </bottom>
      <diagonal/>
    </border>
  </borders>
  <cellStyleXfs count="19">
    <xf numFmtId="0" fontId="0" fillId="0" borderId="0"/>
    <xf numFmtId="0" fontId="9" fillId="0" borderId="0"/>
    <xf numFmtId="0" fontId="13" fillId="0" borderId="0" applyNumberForma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1" fontId="9" fillId="0" borderId="0" applyFont="0" applyFill="0" applyBorder="0" applyAlignment="0" applyProtection="0"/>
  </cellStyleXfs>
  <cellXfs count="194">
    <xf numFmtId="0" fontId="0" fillId="0" borderId="0" xfId="0"/>
    <xf numFmtId="0" fontId="1"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2" borderId="0" xfId="0" applyFont="1" applyFill="1"/>
    <xf numFmtId="0" fontId="2" fillId="0" borderId="0" xfId="0" applyFont="1"/>
    <xf numFmtId="0" fontId="2" fillId="2" borderId="3" xfId="0" applyFont="1" applyFill="1" applyBorder="1" applyAlignment="1">
      <alignment horizontal="left" vertical="center" wrapText="1"/>
    </xf>
    <xf numFmtId="0" fontId="2" fillId="0" borderId="3" xfId="0" applyFont="1" applyBorder="1" applyAlignment="1">
      <alignment horizontal="right" vertical="center" wrapText="1"/>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0" borderId="13" xfId="0" applyFont="1" applyBorder="1" applyAlignment="1">
      <alignment horizontal="right" vertical="center" wrapText="1"/>
    </xf>
    <xf numFmtId="165" fontId="2" fillId="0" borderId="13" xfId="0" applyNumberFormat="1" applyFont="1" applyBorder="1" applyAlignment="1">
      <alignment horizontal="center" vertical="center" wrapText="1"/>
    </xf>
    <xf numFmtId="165" fontId="2" fillId="2" borderId="13" xfId="0" applyNumberFormat="1" applyFont="1" applyFill="1" applyBorder="1" applyAlignment="1">
      <alignment horizontal="center" vertical="center" wrapText="1"/>
    </xf>
    <xf numFmtId="165" fontId="2" fillId="2" borderId="14" xfId="0" applyNumberFormat="1" applyFont="1" applyFill="1" applyBorder="1" applyAlignment="1">
      <alignment horizontal="center" vertical="center" wrapText="1"/>
    </xf>
    <xf numFmtId="0" fontId="5" fillId="4" borderId="16" xfId="0" applyFont="1" applyFill="1" applyBorder="1" applyAlignment="1" applyProtection="1">
      <alignment horizontal="center" vertical="center" wrapText="1"/>
      <protection locked="0"/>
    </xf>
    <xf numFmtId="0" fontId="5" fillId="4" borderId="16" xfId="0" applyFont="1" applyFill="1" applyBorder="1" applyAlignment="1">
      <alignment horizontal="left" vertical="center" wrapText="1"/>
    </xf>
    <xf numFmtId="0" fontId="5" fillId="4" borderId="16" xfId="0" applyFont="1" applyFill="1" applyBorder="1" applyAlignment="1">
      <alignment horizontal="right" vertical="center" wrapText="1"/>
    </xf>
    <xf numFmtId="165" fontId="5" fillId="4" borderId="16" xfId="0" applyNumberFormat="1" applyFont="1" applyFill="1" applyBorder="1" applyAlignment="1">
      <alignment horizontal="center" vertical="center" wrapText="1"/>
    </xf>
    <xf numFmtId="165" fontId="5" fillId="4" borderId="17"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2" borderId="0" xfId="0" applyFill="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11" fillId="0" borderId="0" xfId="0" applyFont="1"/>
    <xf numFmtId="0" fontId="15" fillId="0" borderId="0" xfId="0" applyFont="1"/>
    <xf numFmtId="0" fontId="15" fillId="0" borderId="29" xfId="0" applyFont="1" applyBorder="1"/>
    <xf numFmtId="0" fontId="15" fillId="0" borderId="30" xfId="0" applyFont="1" applyBorder="1"/>
    <xf numFmtId="0" fontId="15" fillId="0" borderId="31" xfId="0" applyFont="1" applyBorder="1"/>
    <xf numFmtId="0" fontId="16" fillId="0" borderId="30" xfId="0" applyFont="1" applyBorder="1" applyAlignment="1">
      <alignment horizontal="center"/>
    </xf>
    <xf numFmtId="0" fontId="16" fillId="0" borderId="31" xfId="0" applyFont="1" applyBorder="1" applyAlignment="1">
      <alignment horizontal="center"/>
    </xf>
    <xf numFmtId="0" fontId="17" fillId="0" borderId="30" xfId="2" applyFont="1" applyBorder="1" applyAlignment="1">
      <alignment vertical="center"/>
    </xf>
    <xf numFmtId="0" fontId="15" fillId="0" borderId="30" xfId="0" applyFont="1" applyBorder="1" applyAlignment="1">
      <alignment horizontal="right"/>
    </xf>
    <xf numFmtId="0" fontId="15" fillId="0" borderId="31" xfId="0" applyFont="1" applyBorder="1" applyAlignment="1">
      <alignment horizontal="justify" wrapText="1"/>
    </xf>
    <xf numFmtId="0" fontId="15" fillId="0" borderId="31" xfId="0" applyFont="1" applyBorder="1" applyAlignment="1">
      <alignment horizontal="justify"/>
    </xf>
    <xf numFmtId="0" fontId="15" fillId="0" borderId="31" xfId="0" applyFont="1" applyBorder="1" applyAlignment="1">
      <alignment horizontal="justify" vertical="center" wrapText="1"/>
    </xf>
    <xf numFmtId="0" fontId="16" fillId="0" borderId="31" xfId="0" applyFont="1" applyBorder="1" applyAlignment="1">
      <alignment horizontal="justify"/>
    </xf>
    <xf numFmtId="0" fontId="15" fillId="0" borderId="30" xfId="0" applyFont="1" applyBorder="1" applyAlignment="1">
      <alignment vertical="center"/>
    </xf>
    <xf numFmtId="0" fontId="15" fillId="0" borderId="36" xfId="0" applyFont="1" applyBorder="1" applyAlignment="1">
      <alignment horizontal="left" vertical="center" wrapText="1"/>
    </xf>
    <xf numFmtId="0" fontId="18" fillId="0" borderId="0" xfId="0" applyFont="1"/>
    <xf numFmtId="0" fontId="18" fillId="2" borderId="0" xfId="0" applyFont="1" applyFill="1"/>
    <xf numFmtId="0" fontId="18" fillId="0" borderId="36" xfId="0" applyFont="1" applyBorder="1"/>
    <xf numFmtId="0" fontId="16" fillId="0" borderId="36" xfId="0" applyFont="1" applyBorder="1" applyAlignment="1">
      <alignment horizontal="center" vertical="center"/>
    </xf>
    <xf numFmtId="0" fontId="18" fillId="0" borderId="36" xfId="0" applyFont="1" applyBorder="1" applyAlignment="1">
      <alignment horizontal="left" vertical="center" wrapText="1"/>
    </xf>
    <xf numFmtId="0" fontId="16" fillId="7" borderId="36" xfId="0" applyFont="1" applyFill="1" applyBorder="1" applyAlignment="1">
      <alignment horizontal="center" vertical="center"/>
    </xf>
    <xf numFmtId="0" fontId="16" fillId="7" borderId="37" xfId="0" applyFont="1" applyFill="1" applyBorder="1" applyAlignment="1">
      <alignment horizontal="center" vertical="center"/>
    </xf>
    <xf numFmtId="41" fontId="11" fillId="0" borderId="0" xfId="0" applyNumberFormat="1" applyFont="1"/>
    <xf numFmtId="166" fontId="15" fillId="0" borderId="36" xfId="0" applyNumberFormat="1" applyFont="1" applyBorder="1" applyAlignment="1">
      <alignment horizontal="center" vertical="center" wrapText="1"/>
    </xf>
    <xf numFmtId="0" fontId="16" fillId="8" borderId="35" xfId="0" applyFont="1" applyFill="1" applyBorder="1" applyAlignment="1">
      <alignment horizontal="center" vertical="center" wrapText="1"/>
    </xf>
    <xf numFmtId="0" fontId="19" fillId="0" borderId="0" xfId="0" applyFont="1"/>
    <xf numFmtId="0" fontId="12" fillId="0" borderId="40" xfId="0" applyFont="1" applyBorder="1" applyAlignment="1">
      <alignment horizontal="center" vertical="center"/>
    </xf>
    <xf numFmtId="0" fontId="12" fillId="2" borderId="40" xfId="0" applyFont="1" applyFill="1" applyBorder="1" applyAlignment="1">
      <alignment horizontal="center" vertical="center"/>
    </xf>
    <xf numFmtId="0" fontId="21" fillId="2" borderId="13" xfId="0" applyFont="1" applyFill="1" applyBorder="1" applyAlignment="1">
      <alignment horizontal="center" vertical="center" wrapText="1"/>
    </xf>
    <xf numFmtId="0" fontId="11" fillId="0" borderId="0" xfId="0" applyFont="1" applyAlignment="1">
      <alignment horizontal="center"/>
    </xf>
    <xf numFmtId="0" fontId="12" fillId="2" borderId="0" xfId="0" applyFont="1" applyFill="1" applyAlignment="1">
      <alignment horizontal="center" vertical="center"/>
    </xf>
    <xf numFmtId="0" fontId="24" fillId="0" borderId="0" xfId="0" applyFont="1" applyAlignment="1">
      <alignment horizontal="center" vertical="center" wrapText="1"/>
    </xf>
    <xf numFmtId="0" fontId="18" fillId="0" borderId="0" xfId="0" applyFont="1" applyAlignment="1">
      <alignment vertical="center"/>
    </xf>
    <xf numFmtId="0" fontId="18" fillId="0" borderId="0" xfId="0" applyFont="1" applyAlignment="1">
      <alignment horizontal="left" wrapText="1"/>
    </xf>
    <xf numFmtId="0" fontId="18" fillId="0" borderId="0" xfId="0" applyFont="1" applyAlignment="1">
      <alignment horizontal="center" vertical="center" wrapText="1"/>
    </xf>
    <xf numFmtId="0" fontId="25" fillId="0" borderId="35" xfId="0" applyFont="1" applyBorder="1" applyAlignment="1">
      <alignment horizontal="center" vertical="center" wrapText="1"/>
    </xf>
    <xf numFmtId="0" fontId="25" fillId="0" borderId="35" xfId="0" applyFont="1" applyBorder="1" applyAlignment="1">
      <alignment horizontal="justify" vertical="center" wrapText="1"/>
    </xf>
    <xf numFmtId="165" fontId="25" fillId="0" borderId="35" xfId="0" applyNumberFormat="1" applyFont="1" applyBorder="1" applyAlignment="1">
      <alignment vertical="center" wrapText="1"/>
    </xf>
    <xf numFmtId="0" fontId="25" fillId="0" borderId="35" xfId="0" applyFont="1" applyBorder="1" applyAlignment="1">
      <alignment horizontal="left" vertical="center" wrapText="1"/>
    </xf>
    <xf numFmtId="165" fontId="25" fillId="0" borderId="35" xfId="0" applyNumberFormat="1" applyFont="1" applyBorder="1" applyAlignment="1">
      <alignment horizontal="center" vertical="center" wrapText="1"/>
    </xf>
    <xf numFmtId="0" fontId="15" fillId="0" borderId="35" xfId="0" applyFont="1" applyBorder="1" applyAlignment="1">
      <alignment horizontal="center" vertical="center" wrapText="1"/>
    </xf>
    <xf numFmtId="0" fontId="26" fillId="7" borderId="35" xfId="0" applyFont="1" applyFill="1" applyBorder="1" applyAlignment="1" applyProtection="1">
      <alignment horizontal="center" vertical="center" wrapText="1"/>
      <protection locked="0"/>
    </xf>
    <xf numFmtId="0" fontId="26" fillId="7" borderId="35" xfId="0" applyFont="1" applyFill="1" applyBorder="1" applyAlignment="1">
      <alignment horizontal="justify" vertical="center" wrapText="1"/>
    </xf>
    <xf numFmtId="0" fontId="26" fillId="7" borderId="35" xfId="0" applyFont="1" applyFill="1" applyBorder="1" applyAlignment="1" applyProtection="1">
      <alignment horizontal="left" vertical="center" wrapText="1"/>
      <protection locked="0"/>
    </xf>
    <xf numFmtId="165" fontId="27" fillId="7" borderId="35" xfId="0" applyNumberFormat="1" applyFont="1" applyFill="1" applyBorder="1" applyAlignment="1">
      <alignment vertical="center" wrapText="1"/>
    </xf>
    <xf numFmtId="165" fontId="27" fillId="7" borderId="35" xfId="0" applyNumberFormat="1" applyFont="1" applyFill="1" applyBorder="1" applyAlignment="1">
      <alignment horizontal="center" vertical="center" wrapText="1"/>
    </xf>
    <xf numFmtId="0" fontId="28" fillId="7" borderId="35" xfId="0" applyFont="1" applyFill="1" applyBorder="1" applyAlignment="1">
      <alignment horizontal="center" vertical="center" wrapText="1"/>
    </xf>
    <xf numFmtId="0" fontId="20" fillId="7" borderId="35" xfId="0" applyFont="1" applyFill="1" applyBorder="1" applyAlignment="1">
      <alignment vertical="center" wrapText="1"/>
    </xf>
    <xf numFmtId="0" fontId="29" fillId="0" borderId="38" xfId="0" applyFont="1" applyBorder="1" applyAlignment="1">
      <alignment horizontal="center" vertical="center" wrapText="1"/>
    </xf>
    <xf numFmtId="0" fontId="29" fillId="0" borderId="35" xfId="0" applyFont="1" applyBorder="1" applyAlignment="1">
      <alignment horizontal="justify" vertical="center" wrapText="1"/>
    </xf>
    <xf numFmtId="0" fontId="29" fillId="0" borderId="38" xfId="0" applyFont="1" applyBorder="1" applyAlignment="1" applyProtection="1">
      <alignment horizontal="left" vertical="center" wrapText="1"/>
      <protection locked="0"/>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41" fontId="25" fillId="0" borderId="38" xfId="18" applyFont="1" applyFill="1" applyBorder="1" applyAlignment="1" applyProtection="1">
      <alignment vertical="center" wrapText="1"/>
      <protection locked="0"/>
    </xf>
    <xf numFmtId="41" fontId="25" fillId="0" borderId="35" xfId="18" applyFont="1" applyFill="1" applyBorder="1" applyAlignment="1">
      <alignment horizontal="left" vertical="center" wrapText="1"/>
    </xf>
    <xf numFmtId="41" fontId="25" fillId="0" borderId="40" xfId="18" applyFont="1" applyFill="1" applyBorder="1" applyAlignment="1" applyProtection="1">
      <alignment vertical="center" wrapText="1"/>
      <protection locked="0"/>
    </xf>
    <xf numFmtId="0" fontId="29" fillId="0" borderId="35" xfId="0" applyFont="1" applyBorder="1" applyAlignment="1">
      <alignment horizontal="center" vertical="center" wrapText="1"/>
    </xf>
    <xf numFmtId="9" fontId="29" fillId="0" borderId="35" xfId="0" applyNumberFormat="1" applyFont="1" applyBorder="1" applyAlignment="1">
      <alignment horizontal="center" vertical="center" wrapText="1"/>
    </xf>
    <xf numFmtId="0" fontId="25" fillId="0" borderId="38" xfId="0" applyFont="1" applyBorder="1" applyAlignment="1">
      <alignment vertical="center" wrapText="1"/>
    </xf>
    <xf numFmtId="0" fontId="25" fillId="0" borderId="39" xfId="0" applyFont="1" applyBorder="1" applyAlignment="1">
      <alignment horizontal="left" vertical="center" wrapText="1"/>
    </xf>
    <xf numFmtId="165" fontId="25" fillId="0" borderId="35" xfId="0" applyNumberFormat="1" applyFont="1" applyBorder="1" applyAlignment="1">
      <alignment horizontal="left" vertical="center" wrapText="1"/>
    </xf>
    <xf numFmtId="165" fontId="25" fillId="0" borderId="35" xfId="0" applyNumberFormat="1" applyFont="1" applyBorder="1" applyAlignment="1">
      <alignment horizontal="left" vertical="top" wrapText="1"/>
    </xf>
    <xf numFmtId="0" fontId="25" fillId="0" borderId="35" xfId="0" applyFont="1" applyBorder="1" applyAlignment="1">
      <alignment vertical="center" wrapText="1"/>
    </xf>
    <xf numFmtId="41" fontId="29" fillId="0" borderId="0" xfId="0" applyNumberFormat="1" applyFont="1"/>
    <xf numFmtId="49" fontId="25" fillId="0" borderId="35" xfId="18" applyNumberFormat="1" applyFont="1" applyFill="1" applyBorder="1" applyAlignment="1">
      <alignment horizontal="center" vertical="center" wrapText="1"/>
    </xf>
    <xf numFmtId="49" fontId="25" fillId="0" borderId="35" xfId="18" applyNumberFormat="1" applyFont="1" applyFill="1" applyBorder="1" applyAlignment="1">
      <alignment horizontal="left" vertical="center" wrapText="1"/>
    </xf>
    <xf numFmtId="41" fontId="29" fillId="0" borderId="35" xfId="18" applyFont="1" applyFill="1" applyBorder="1" applyAlignment="1">
      <alignment horizontal="left" vertical="center" wrapText="1"/>
    </xf>
    <xf numFmtId="0" fontId="29" fillId="0" borderId="35" xfId="0" applyFont="1" applyBorder="1" applyAlignment="1">
      <alignment horizontal="left" vertical="center" wrapText="1"/>
    </xf>
    <xf numFmtId="0" fontId="11" fillId="7" borderId="35" xfId="0" applyFont="1" applyFill="1" applyBorder="1" applyAlignment="1">
      <alignment horizontal="center" vertical="center" wrapText="1"/>
    </xf>
    <xf numFmtId="0" fontId="18" fillId="7" borderId="35" xfId="0" applyFont="1" applyFill="1" applyBorder="1" applyAlignment="1">
      <alignment vertical="center" wrapText="1"/>
    </xf>
    <xf numFmtId="0" fontId="29" fillId="0" borderId="35" xfId="0" applyFont="1" applyBorder="1" applyAlignment="1" applyProtection="1">
      <alignment horizontal="left" vertical="center" wrapText="1"/>
      <protection locked="0"/>
    </xf>
    <xf numFmtId="0" fontId="30" fillId="0" borderId="35" xfId="0" applyFont="1" applyBorder="1" applyAlignment="1">
      <alignment horizontal="left" vertical="center" wrapText="1"/>
    </xf>
    <xf numFmtId="164" fontId="25" fillId="0" borderId="35" xfId="17" applyFont="1" applyFill="1" applyBorder="1" applyAlignment="1">
      <alignment horizontal="left" vertical="center" wrapText="1"/>
    </xf>
    <xf numFmtId="0" fontId="26" fillId="7" borderId="35" xfId="0" applyFont="1" applyFill="1" applyBorder="1" applyAlignment="1" applyProtection="1">
      <alignment horizontal="justify" vertical="center" wrapText="1"/>
      <protection locked="0"/>
    </xf>
    <xf numFmtId="0" fontId="29" fillId="7" borderId="35" xfId="0" applyFont="1" applyFill="1" applyBorder="1" applyAlignment="1">
      <alignment vertical="center" wrapText="1"/>
    </xf>
    <xf numFmtId="0" fontId="23" fillId="2" borderId="13"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1" fillId="2" borderId="13" xfId="0" applyFont="1" applyFill="1" applyBorder="1" applyAlignment="1">
      <alignment horizontal="center"/>
    </xf>
    <xf numFmtId="0" fontId="6" fillId="2" borderId="1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4" fillId="6" borderId="26" xfId="0" applyFont="1" applyFill="1" applyBorder="1" applyAlignment="1">
      <alignment horizontal="center"/>
    </xf>
    <xf numFmtId="0" fontId="14" fillId="6" borderId="27" xfId="0" applyFont="1" applyFill="1" applyBorder="1" applyAlignment="1">
      <alignment horizontal="center"/>
    </xf>
    <xf numFmtId="0" fontId="14" fillId="6" borderId="28" xfId="0" applyFont="1" applyFill="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6" fillId="7" borderId="36" xfId="0" applyFont="1" applyFill="1" applyBorder="1" applyAlignment="1">
      <alignment horizontal="center" vertical="center" wrapText="1"/>
    </xf>
    <xf numFmtId="0" fontId="29" fillId="0" borderId="35" xfId="0" applyFont="1" applyBorder="1" applyAlignment="1">
      <alignment horizontal="center" wrapText="1"/>
    </xf>
    <xf numFmtId="0" fontId="15" fillId="0" borderId="35"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0" xfId="0" applyFont="1" applyBorder="1" applyAlignment="1">
      <alignment horizontal="center" vertical="center" wrapText="1"/>
    </xf>
    <xf numFmtId="0" fontId="18" fillId="0" borderId="0" xfId="0" applyFont="1" applyAlignment="1">
      <alignment horizontal="center" vertical="center" wrapText="1"/>
    </xf>
    <xf numFmtId="0" fontId="25" fillId="0" borderId="35" xfId="0" applyFont="1" applyBorder="1" applyAlignment="1">
      <alignment horizontal="center" vertical="center" wrapText="1"/>
    </xf>
    <xf numFmtId="9" fontId="25" fillId="0" borderId="38" xfId="0" applyNumberFormat="1" applyFont="1" applyBorder="1" applyAlignment="1">
      <alignment horizontal="center" vertical="center" wrapText="1"/>
    </xf>
    <xf numFmtId="9" fontId="25" fillId="0" borderId="39" xfId="0" applyNumberFormat="1" applyFont="1" applyBorder="1" applyAlignment="1">
      <alignment horizontal="center" vertical="center" wrapText="1"/>
    </xf>
    <xf numFmtId="0" fontId="29" fillId="0" borderId="35" xfId="0" applyFont="1" applyBorder="1" applyAlignment="1">
      <alignment horizontal="center" vertical="center" wrapText="1"/>
    </xf>
    <xf numFmtId="0" fontId="25" fillId="0" borderId="39"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40"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5" xfId="0" applyFont="1" applyBorder="1" applyAlignment="1">
      <alignment horizontal="center"/>
    </xf>
    <xf numFmtId="165" fontId="25" fillId="0" borderId="38" xfId="0" applyNumberFormat="1" applyFont="1" applyBorder="1" applyAlignment="1">
      <alignment horizontal="center" vertical="center" wrapText="1"/>
    </xf>
    <xf numFmtId="165" fontId="25" fillId="0" borderId="40" xfId="0" applyNumberFormat="1" applyFont="1" applyBorder="1" applyAlignment="1">
      <alignment horizontal="center"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5" fillId="0" borderId="38" xfId="0" applyFont="1" applyBorder="1" applyAlignment="1">
      <alignment horizontal="left" vertical="center" wrapText="1"/>
    </xf>
    <xf numFmtId="0" fontId="29" fillId="0" borderId="35"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41" fontId="25" fillId="0" borderId="38" xfId="18" applyFont="1" applyFill="1" applyBorder="1" applyAlignment="1" applyProtection="1">
      <alignment horizontal="center" vertical="center" wrapText="1"/>
      <protection locked="0"/>
    </xf>
    <xf numFmtId="41" fontId="25" fillId="0" borderId="39" xfId="18" applyFont="1" applyFill="1" applyBorder="1" applyAlignment="1" applyProtection="1">
      <alignment horizontal="center" vertical="center" wrapText="1"/>
      <protection locked="0"/>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0" fontId="15" fillId="0" borderId="40" xfId="2" applyFont="1" applyBorder="1" applyAlignment="1">
      <alignment horizontal="center" vertical="center" wrapText="1"/>
    </xf>
    <xf numFmtId="41" fontId="25" fillId="0" borderId="38" xfId="18" applyFont="1" applyFill="1" applyBorder="1" applyAlignment="1" applyProtection="1">
      <alignment horizontal="left" vertical="center" wrapText="1"/>
      <protection locked="0"/>
    </xf>
    <xf numFmtId="41" fontId="25" fillId="0" borderId="39" xfId="18" applyFont="1" applyFill="1" applyBorder="1" applyAlignment="1" applyProtection="1">
      <alignment horizontal="left" vertical="center" wrapText="1"/>
      <protection locked="0"/>
    </xf>
    <xf numFmtId="41" fontId="25" fillId="0" borderId="40" xfId="18" applyFont="1" applyFill="1" applyBorder="1" applyAlignment="1" applyProtection="1">
      <alignment horizontal="left" vertical="center" wrapText="1"/>
      <protection locked="0"/>
    </xf>
    <xf numFmtId="41" fontId="25" fillId="0" borderId="38" xfId="18" applyFont="1" applyFill="1" applyBorder="1" applyAlignment="1">
      <alignment horizontal="left" vertical="center" wrapText="1"/>
    </xf>
    <xf numFmtId="41" fontId="25" fillId="0" borderId="39" xfId="18" applyFont="1" applyFill="1" applyBorder="1" applyAlignment="1">
      <alignment horizontal="left" vertical="center" wrapText="1"/>
    </xf>
    <xf numFmtId="41" fontId="25" fillId="0" borderId="40" xfId="18" applyFont="1" applyFill="1" applyBorder="1" applyAlignment="1">
      <alignment horizontal="left" vertical="center" wrapText="1"/>
    </xf>
    <xf numFmtId="41" fontId="25" fillId="0" borderId="40" xfId="18" applyFont="1" applyFill="1" applyBorder="1" applyAlignment="1" applyProtection="1">
      <alignment horizontal="center" vertical="center" wrapText="1"/>
      <protection locked="0"/>
    </xf>
    <xf numFmtId="0" fontId="16" fillId="8" borderId="35" xfId="0" applyFont="1" applyFill="1" applyBorder="1" applyAlignment="1">
      <alignment horizontal="center" vertical="center" wrapText="1"/>
    </xf>
    <xf numFmtId="41" fontId="16" fillId="8" borderId="35" xfId="0" applyNumberFormat="1"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1" fillId="0" borderId="13" xfId="0" applyFont="1" applyBorder="1" applyAlignment="1">
      <alignment horizontal="center"/>
    </xf>
    <xf numFmtId="0" fontId="12" fillId="2" borderId="13" xfId="0" applyFont="1" applyFill="1" applyBorder="1" applyAlignment="1">
      <alignment horizontal="center" vertical="center"/>
    </xf>
    <xf numFmtId="0" fontId="16" fillId="7" borderId="40"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20" fillId="8" borderId="35" xfId="0" applyFont="1" applyFill="1" applyBorder="1" applyAlignment="1">
      <alignment horizontal="center" vertical="center" wrapText="1"/>
    </xf>
  </cellXfs>
  <cellStyles count="19">
    <cellStyle name="Hipervínculo" xfId="2" builtinId="8"/>
    <cellStyle name="Millares [0]" xfId="18" builtinId="6"/>
    <cellStyle name="Millares [0] 2" xfId="3" xr:uid="{00000000-0005-0000-0000-000001000000}"/>
    <cellStyle name="Millares [0] 2 2" xfId="10" xr:uid="{00000000-0005-0000-0000-000002000000}"/>
    <cellStyle name="Millares [0] 3" xfId="9" xr:uid="{00000000-0005-0000-0000-000003000000}"/>
    <cellStyle name="Millares 2" xfId="4" xr:uid="{00000000-0005-0000-0000-000004000000}"/>
    <cellStyle name="Millares 2 2" xfId="11" xr:uid="{00000000-0005-0000-0000-000005000000}"/>
    <cellStyle name="Millares 3" xfId="6" xr:uid="{00000000-0005-0000-0000-000006000000}"/>
    <cellStyle name="Millares 3 2" xfId="13" xr:uid="{00000000-0005-0000-0000-000007000000}"/>
    <cellStyle name="Millares 4" xfId="5" xr:uid="{00000000-0005-0000-0000-000008000000}"/>
    <cellStyle name="Millares 4 2" xfId="12" xr:uid="{00000000-0005-0000-0000-000009000000}"/>
    <cellStyle name="Millares 5" xfId="7" xr:uid="{00000000-0005-0000-0000-00000A000000}"/>
    <cellStyle name="Millares 5 2" xfId="14" xr:uid="{00000000-0005-0000-0000-00000B000000}"/>
    <cellStyle name="Millares 6" xfId="8" xr:uid="{00000000-0005-0000-0000-00000C000000}"/>
    <cellStyle name="Millares 6 2" xfId="15" xr:uid="{00000000-0005-0000-0000-00000D000000}"/>
    <cellStyle name="Millares 7" xfId="16" xr:uid="{00000000-0005-0000-0000-00000E000000}"/>
    <cellStyle name="Moneda 2" xfId="17" xr:uid="{00000000-0005-0000-0000-00000F000000}"/>
    <cellStyle name="Normal" xfId="0" builtinId="0"/>
    <cellStyle name="Normal 2 2 2" xfId="1" xr:uid="{00000000-0005-0000-0000-000011000000}"/>
  </cellStyles>
  <dxfs count="0"/>
  <tableStyles count="1" defaultTableStyle="TableStyleMedium2" defaultPivotStyle="Estilo de tabla dinámica 1">
    <tableStyle name="Estilo de tabla dinámica 1" table="0" count="0" xr9:uid="{00000000-0011-0000-FFFF-FFFF00000000}"/>
  </tableStyles>
  <colors>
    <mruColors>
      <color rgb="FF2D6437"/>
      <color rgb="FF3366CC"/>
      <color rgb="FF3772FF"/>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482600</xdr:colOff>
      <xdr:row>0</xdr:row>
      <xdr:rowOff>120650</xdr:rowOff>
    </xdr:from>
    <xdr:to>
      <xdr:col>2</xdr:col>
      <xdr:colOff>634307</xdr:colOff>
      <xdr:row>2</xdr:row>
      <xdr:rowOff>180975</xdr:rowOff>
    </xdr:to>
    <xdr:pic>
      <xdr:nvPicPr>
        <xdr:cNvPr id="2" name="Imagen 1" descr="Departamento Administrativo de Ciencia, Tecnología e Innovación. COLCIENCIA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120650"/>
          <a:ext cx="3618807" cy="6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400050</xdr:colOff>
      <xdr:row>3</xdr:row>
      <xdr:rowOff>76200</xdr:rowOff>
    </xdr:from>
    <xdr:to>
      <xdr:col>9</xdr:col>
      <xdr:colOff>400050</xdr:colOff>
      <xdr:row>12</xdr:row>
      <xdr:rowOff>95250</xdr:rowOff>
    </xdr:to>
    <xdr:cxnSp macro="">
      <xdr:nvCxnSpPr>
        <xdr:cNvPr id="2" name="AutoShape 4">
          <a:extLst>
            <a:ext uri="{FF2B5EF4-FFF2-40B4-BE49-F238E27FC236}">
              <a16:creationId xmlns:a16="http://schemas.microsoft.com/office/drawing/2014/main" id="{FA79691E-99FF-4E7B-B936-A94433C69504}"/>
            </a:ext>
          </a:extLst>
        </xdr:cNvPr>
        <xdr:cNvCxnSpPr>
          <a:cxnSpLocks noChangeShapeType="1"/>
        </xdr:cNvCxnSpPr>
      </xdr:nvCxnSpPr>
      <xdr:spPr bwMode="auto">
        <a:xfrm>
          <a:off x="5334000" y="657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E9253DD7-0932-4CF7-94BA-04EE44838C30}"/>
            </a:ext>
          </a:extLst>
        </xdr:cNvPr>
        <xdr:cNvSpPr txBox="1">
          <a:spLocks noChangeArrowheads="1"/>
        </xdr:cNvSpPr>
      </xdr:nvSpPr>
      <xdr:spPr bwMode="auto">
        <a:xfrm>
          <a:off x="2905125" y="7534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0511412C-5929-4D80-BB52-B0598AAF56C7}"/>
            </a:ext>
          </a:extLst>
        </xdr:cNvPr>
        <xdr:cNvSpPr txBox="1">
          <a:spLocks noChangeArrowheads="1"/>
        </xdr:cNvSpPr>
      </xdr:nvSpPr>
      <xdr:spPr bwMode="auto">
        <a:xfrm>
          <a:off x="3618938" y="423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2023</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343107</xdr:colOff>
      <xdr:row>30</xdr:row>
      <xdr:rowOff>67005</xdr:rowOff>
    </xdr:from>
    <xdr:to>
      <xdr:col>9</xdr:col>
      <xdr:colOff>179917</xdr:colOff>
      <xdr:row>34</xdr:row>
      <xdr:rowOff>158373</xdr:rowOff>
    </xdr:to>
    <xdr:sp macro="" textlink="">
      <xdr:nvSpPr>
        <xdr:cNvPr id="5" name="Text Box 9">
          <a:extLst>
            <a:ext uri="{FF2B5EF4-FFF2-40B4-BE49-F238E27FC236}">
              <a16:creationId xmlns:a16="http://schemas.microsoft.com/office/drawing/2014/main" id="{7405C235-F75D-4D4E-B487-B47A5D43BD4D}"/>
            </a:ext>
          </a:extLst>
        </xdr:cNvPr>
        <xdr:cNvSpPr txBox="1">
          <a:spLocks noChangeArrowheads="1"/>
        </xdr:cNvSpPr>
      </xdr:nvSpPr>
      <xdr:spPr bwMode="auto">
        <a:xfrm>
          <a:off x="406607" y="5369255"/>
          <a:ext cx="4694560" cy="853368"/>
        </a:xfrm>
        <a:prstGeom prst="rect">
          <a:avLst/>
        </a:prstGeom>
        <a:solidFill>
          <a:sysClr val="window" lastClr="FFFFFF"/>
        </a:solid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Segoe UI" panose="020B0502040204020203" pitchFamily="34" charset="0"/>
              <a:cs typeface="Segoe UI" panose="020B0502040204020203" pitchFamily="34" charset="0"/>
            </a:rPr>
            <a:t>Versión 07</a:t>
          </a:r>
        </a:p>
        <a:p>
          <a:pPr algn="ctr" rtl="0">
            <a:defRPr sz="1000"/>
          </a:pPr>
          <a:r>
            <a:rPr lang="en-US" sz="1800" b="0" i="0" u="none" strike="noStrike" baseline="0">
              <a:solidFill>
                <a:sysClr val="windowText" lastClr="000000"/>
              </a:solidFill>
              <a:latin typeface="Segoe UI" panose="020B0502040204020203" pitchFamily="34" charset="0"/>
              <a:cs typeface="Segoe UI" panose="020B0502040204020203" pitchFamily="34" charset="0"/>
            </a:rPr>
            <a:t>25 de agosto de 2023</a:t>
          </a:r>
        </a:p>
      </xdr:txBody>
    </xdr:sp>
    <xdr:clientData/>
  </xdr:twoCellAnchor>
  <xdr:twoCellAnchor>
    <xdr:from>
      <xdr:col>1</xdr:col>
      <xdr:colOff>485775</xdr:colOff>
      <xdr:row>12</xdr:row>
      <xdr:rowOff>95250</xdr:rowOff>
    </xdr:from>
    <xdr:to>
      <xdr:col>9</xdr:col>
      <xdr:colOff>400050</xdr:colOff>
      <xdr:row>12</xdr:row>
      <xdr:rowOff>95250</xdr:rowOff>
    </xdr:to>
    <xdr:cxnSp macro="">
      <xdr:nvCxnSpPr>
        <xdr:cNvPr id="6" name="AutoShape 10">
          <a:extLst>
            <a:ext uri="{FF2B5EF4-FFF2-40B4-BE49-F238E27FC236}">
              <a16:creationId xmlns:a16="http://schemas.microsoft.com/office/drawing/2014/main" id="{D02A71B5-4D26-4C7B-891B-5A17F69AB31A}"/>
            </a:ext>
          </a:extLst>
        </xdr:cNvPr>
        <xdr:cNvCxnSpPr>
          <a:cxnSpLocks noChangeShapeType="1"/>
        </xdr:cNvCxnSpPr>
      </xdr:nvCxnSpPr>
      <xdr:spPr bwMode="auto">
        <a:xfrm flipH="1">
          <a:off x="552450" y="2390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16</xdr:row>
      <xdr:rowOff>30256</xdr:rowOff>
    </xdr:from>
    <xdr:to>
      <xdr:col>9</xdr:col>
      <xdr:colOff>434229</xdr:colOff>
      <xdr:row>24</xdr:row>
      <xdr:rowOff>159684</xdr:rowOff>
    </xdr:to>
    <xdr:sp macro="" textlink="">
      <xdr:nvSpPr>
        <xdr:cNvPr id="7" name="Rectangle 11">
          <a:extLst>
            <a:ext uri="{FF2B5EF4-FFF2-40B4-BE49-F238E27FC236}">
              <a16:creationId xmlns:a16="http://schemas.microsoft.com/office/drawing/2014/main" id="{976A004B-757C-4677-B623-F00130C14558}"/>
            </a:ext>
          </a:extLst>
        </xdr:cNvPr>
        <xdr:cNvSpPr>
          <a:spLocks noChangeArrowheads="1"/>
        </xdr:cNvSpPr>
      </xdr:nvSpPr>
      <xdr:spPr bwMode="auto">
        <a:xfrm>
          <a:off x="230281" y="2859181"/>
          <a:ext cx="5137898" cy="1653428"/>
        </a:xfrm>
        <a:prstGeom prst="rect">
          <a:avLst/>
        </a:prstGeom>
        <a:solidFill>
          <a:srgbClr val="2D6437"/>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Segoe UI" panose="020B0502040204020203" pitchFamily="34" charset="0"/>
            <a:cs typeface="Segoe UI" panose="020B0502040204020203" pitchFamily="34" charset="0"/>
          </a:endParaRPr>
        </a:p>
        <a:p>
          <a:pPr algn="ctr" rtl="0">
            <a:defRPr sz="1000"/>
          </a:pPr>
          <a:r>
            <a:rPr lang="en-US" sz="2000" b="1" i="0" u="none" strike="noStrike" baseline="0">
              <a:solidFill>
                <a:schemeClr val="bg1"/>
              </a:solidFill>
              <a:latin typeface="Segoe UI" panose="020B0502040204020203" pitchFamily="34" charset="0"/>
              <a:cs typeface="Segoe UI" panose="020B0502040204020203" pitchFamily="34" charset="0"/>
            </a:rPr>
            <a:t>PLAN ANUAL DE INVERSIÓN Y GASTO PÚBLICO</a:t>
          </a:r>
        </a:p>
        <a:p>
          <a:pPr algn="ctr" rtl="0">
            <a:defRPr sz="1000"/>
          </a:pPr>
          <a:r>
            <a:rPr lang="en-US" sz="2000" b="1" i="0" u="none" strike="noStrike" baseline="0">
              <a:solidFill>
                <a:schemeClr val="bg1"/>
              </a:solidFill>
              <a:latin typeface="Segoe UI" panose="020B0502040204020203" pitchFamily="34" charset="0"/>
              <a:cs typeface="Segoe UI" panose="020B0502040204020203" pitchFamily="34" charset="0"/>
            </a:rPr>
            <a:t>2023</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31</xdr:row>
      <xdr:rowOff>66675</xdr:rowOff>
    </xdr:from>
    <xdr:to>
      <xdr:col>9</xdr:col>
      <xdr:colOff>400050</xdr:colOff>
      <xdr:row>41</xdr:row>
      <xdr:rowOff>104775</xdr:rowOff>
    </xdr:to>
    <xdr:cxnSp macro="">
      <xdr:nvCxnSpPr>
        <xdr:cNvPr id="8" name="AutoShape 12">
          <a:extLst>
            <a:ext uri="{FF2B5EF4-FFF2-40B4-BE49-F238E27FC236}">
              <a16:creationId xmlns:a16="http://schemas.microsoft.com/office/drawing/2014/main" id="{A46218A2-D8FB-47E7-B720-A9B5C06CCCDA}"/>
            </a:ext>
          </a:extLst>
        </xdr:cNvPr>
        <xdr:cNvCxnSpPr>
          <a:cxnSpLocks noChangeShapeType="1"/>
        </xdr:cNvCxnSpPr>
      </xdr:nvCxnSpPr>
      <xdr:spPr bwMode="auto">
        <a:xfrm>
          <a:off x="5334000" y="5562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28</xdr:row>
      <xdr:rowOff>95250</xdr:rowOff>
    </xdr:from>
    <xdr:to>
      <xdr:col>9</xdr:col>
      <xdr:colOff>400050</xdr:colOff>
      <xdr:row>28</xdr:row>
      <xdr:rowOff>95250</xdr:rowOff>
    </xdr:to>
    <xdr:cxnSp macro="">
      <xdr:nvCxnSpPr>
        <xdr:cNvPr id="9" name="AutoShape 13">
          <a:extLst>
            <a:ext uri="{FF2B5EF4-FFF2-40B4-BE49-F238E27FC236}">
              <a16:creationId xmlns:a16="http://schemas.microsoft.com/office/drawing/2014/main" id="{F4ED52C4-8078-4716-A10D-B9367BB13868}"/>
            </a:ext>
          </a:extLst>
        </xdr:cNvPr>
        <xdr:cNvCxnSpPr>
          <a:cxnSpLocks noChangeShapeType="1"/>
        </xdr:cNvCxnSpPr>
      </xdr:nvCxnSpPr>
      <xdr:spPr bwMode="auto">
        <a:xfrm flipH="1">
          <a:off x="552450" y="5019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28</xdr:row>
      <xdr:rowOff>95250</xdr:rowOff>
    </xdr:from>
    <xdr:to>
      <xdr:col>9</xdr:col>
      <xdr:colOff>400050</xdr:colOff>
      <xdr:row>41</xdr:row>
      <xdr:rowOff>104775</xdr:rowOff>
    </xdr:to>
    <xdr:cxnSp macro="">
      <xdr:nvCxnSpPr>
        <xdr:cNvPr id="10" name="AutoShape 14">
          <a:extLst>
            <a:ext uri="{FF2B5EF4-FFF2-40B4-BE49-F238E27FC236}">
              <a16:creationId xmlns:a16="http://schemas.microsoft.com/office/drawing/2014/main" id="{933617A4-8C7E-4C53-9A28-1FAEC4CF2444}"/>
            </a:ext>
          </a:extLst>
        </xdr:cNvPr>
        <xdr:cNvCxnSpPr>
          <a:cxnSpLocks noChangeShapeType="1"/>
        </xdr:cNvCxnSpPr>
      </xdr:nvCxnSpPr>
      <xdr:spPr bwMode="auto">
        <a:xfrm>
          <a:off x="5334000" y="5019675"/>
          <a:ext cx="0" cy="2295525"/>
        </a:xfrm>
        <a:prstGeom prst="straightConnector1">
          <a:avLst/>
        </a:prstGeom>
        <a:noFill/>
        <a:ln w="9525">
          <a:solidFill>
            <a:srgbClr val="000000"/>
          </a:solidFill>
          <a:round/>
          <a:headEnd/>
          <a:tailEnd/>
        </a:ln>
      </xdr:spPr>
    </xdr:cxnSp>
    <xdr:clientData/>
  </xdr:twoCellAnchor>
  <xdr:twoCellAnchor editAs="oneCell">
    <xdr:from>
      <xdr:col>7</xdr:col>
      <xdr:colOff>261620</xdr:colOff>
      <xdr:row>39</xdr:row>
      <xdr:rowOff>177800</xdr:rowOff>
    </xdr:from>
    <xdr:to>
      <xdr:col>9</xdr:col>
      <xdr:colOff>175895</xdr:colOff>
      <xdr:row>42</xdr:row>
      <xdr:rowOff>92075</xdr:rowOff>
    </xdr:to>
    <xdr:pic>
      <xdr:nvPicPr>
        <xdr:cNvPr id="11" name="Imagen 10">
          <a:extLst>
            <a:ext uri="{FF2B5EF4-FFF2-40B4-BE49-F238E27FC236}">
              <a16:creationId xmlns:a16="http://schemas.microsoft.com/office/drawing/2014/main" id="{6EE4B02F-4A5B-C129-4D9F-3DAEE920EF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3495" y="7007225"/>
          <a:ext cx="1276350" cy="485775"/>
        </a:xfrm>
        <a:prstGeom prst="rect">
          <a:avLst/>
        </a:prstGeom>
        <a:noFill/>
        <a:ln>
          <a:noFill/>
        </a:ln>
      </xdr:spPr>
    </xdr:pic>
    <xdr:clientData/>
  </xdr:twoCellAnchor>
  <xdr:twoCellAnchor editAs="oneCell">
    <xdr:from>
      <xdr:col>1</xdr:col>
      <xdr:colOff>114300</xdr:colOff>
      <xdr:row>39</xdr:row>
      <xdr:rowOff>142875</xdr:rowOff>
    </xdr:from>
    <xdr:to>
      <xdr:col>3</xdr:col>
      <xdr:colOff>352425</xdr:colOff>
      <xdr:row>42</xdr:row>
      <xdr:rowOff>76200</xdr:rowOff>
    </xdr:to>
    <xdr:pic>
      <xdr:nvPicPr>
        <xdr:cNvPr id="13" name="Imagen 12">
          <a:extLst>
            <a:ext uri="{FF2B5EF4-FFF2-40B4-BE49-F238E27FC236}">
              <a16:creationId xmlns:a16="http://schemas.microsoft.com/office/drawing/2014/main" id="{F2A6FE9C-9742-F09A-029C-71FE6DAE26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6972300"/>
          <a:ext cx="1314450" cy="504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3033395</xdr:colOff>
      <xdr:row>0</xdr:row>
      <xdr:rowOff>53975</xdr:rowOff>
    </xdr:from>
    <xdr:to>
      <xdr:col>3</xdr:col>
      <xdr:colOff>562824</xdr:colOff>
      <xdr:row>0</xdr:row>
      <xdr:rowOff>741392</xdr:rowOff>
    </xdr:to>
    <xdr:pic>
      <xdr:nvPicPr>
        <xdr:cNvPr id="2" name="Imagen 1">
          <a:extLst>
            <a:ext uri="{FF2B5EF4-FFF2-40B4-BE49-F238E27FC236}">
              <a16:creationId xmlns:a16="http://schemas.microsoft.com/office/drawing/2014/main" id="{501BF39E-5508-0B6D-9DD3-5A0CFD14D0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05420" y="53975"/>
          <a:ext cx="1806154" cy="687417"/>
        </a:xfrm>
        <a:prstGeom prst="rect">
          <a:avLst/>
        </a:prstGeom>
        <a:noFill/>
        <a:ln>
          <a:noFill/>
        </a:ln>
      </xdr:spPr>
    </xdr:pic>
    <xdr:clientData/>
  </xdr:twoCellAnchor>
  <xdr:twoCellAnchor editAs="oneCell">
    <xdr:from>
      <xdr:col>0</xdr:col>
      <xdr:colOff>19050</xdr:colOff>
      <xdr:row>0</xdr:row>
      <xdr:rowOff>19050</xdr:rowOff>
    </xdr:from>
    <xdr:to>
      <xdr:col>1</xdr:col>
      <xdr:colOff>621820</xdr:colOff>
      <xdr:row>0</xdr:row>
      <xdr:rowOff>733425</xdr:rowOff>
    </xdr:to>
    <xdr:pic>
      <xdr:nvPicPr>
        <xdr:cNvPr id="4" name="Imagen 3">
          <a:extLst>
            <a:ext uri="{FF2B5EF4-FFF2-40B4-BE49-F238E27FC236}">
              <a16:creationId xmlns:a16="http://schemas.microsoft.com/office/drawing/2014/main" id="{D9540A81-87B7-0B00-BE21-1E97B40877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
          <a:ext cx="1860070" cy="7143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254692</xdr:colOff>
      <xdr:row>0</xdr:row>
      <xdr:rowOff>52243</xdr:rowOff>
    </xdr:from>
    <xdr:to>
      <xdr:col>16</xdr:col>
      <xdr:colOff>964721</xdr:colOff>
      <xdr:row>2</xdr:row>
      <xdr:rowOff>412004</xdr:rowOff>
    </xdr:to>
    <xdr:pic>
      <xdr:nvPicPr>
        <xdr:cNvPr id="3" name="Imagen 2">
          <a:extLst>
            <a:ext uri="{FF2B5EF4-FFF2-40B4-BE49-F238E27FC236}">
              <a16:creationId xmlns:a16="http://schemas.microsoft.com/office/drawing/2014/main" id="{7AA9AC25-1327-280E-36B9-C4136CF759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3374" y="52243"/>
          <a:ext cx="2583352" cy="983216"/>
        </a:xfrm>
        <a:prstGeom prst="rect">
          <a:avLst/>
        </a:prstGeom>
        <a:noFill/>
        <a:ln>
          <a:noFill/>
        </a:ln>
      </xdr:spPr>
    </xdr:pic>
    <xdr:clientData/>
  </xdr:twoCellAnchor>
  <xdr:twoCellAnchor editAs="oneCell">
    <xdr:from>
      <xdr:col>0</xdr:col>
      <xdr:colOff>69272</xdr:colOff>
      <xdr:row>0</xdr:row>
      <xdr:rowOff>34636</xdr:rowOff>
    </xdr:from>
    <xdr:to>
      <xdr:col>3</xdr:col>
      <xdr:colOff>391783</xdr:colOff>
      <xdr:row>2</xdr:row>
      <xdr:rowOff>432954</xdr:rowOff>
    </xdr:to>
    <xdr:pic>
      <xdr:nvPicPr>
        <xdr:cNvPr id="4" name="Imagen 3">
          <a:extLst>
            <a:ext uri="{FF2B5EF4-FFF2-40B4-BE49-F238E27FC236}">
              <a16:creationId xmlns:a16="http://schemas.microsoft.com/office/drawing/2014/main" id="{D9821CA9-B2C3-A301-0CFA-631322F91F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2" y="34636"/>
          <a:ext cx="2660466" cy="102177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9"/>
  <sheetViews>
    <sheetView topLeftCell="I3" zoomScaleNormal="100" workbookViewId="0">
      <selection activeCell="K18" sqref="K18"/>
    </sheetView>
  </sheetViews>
  <sheetFormatPr baseColWidth="10" defaultColWidth="11.5703125" defaultRowHeight="14.25" x14ac:dyDescent="0.2"/>
  <cols>
    <col min="1" max="2" width="26" style="1" customWidth="1"/>
    <col min="3" max="3" width="19.42578125" style="1" customWidth="1"/>
    <col min="4" max="4" width="20.5703125" style="1" customWidth="1"/>
    <col min="5" max="5" width="18.28515625" style="1" customWidth="1"/>
    <col min="6" max="6" width="17.42578125" style="1" customWidth="1"/>
    <col min="7" max="7" width="11.28515625" style="1" customWidth="1"/>
    <col min="8" max="8" width="26.5703125" style="1" customWidth="1"/>
    <col min="9" max="9" width="22.28515625" style="1" customWidth="1"/>
    <col min="10" max="10" width="18.42578125" style="1" customWidth="1"/>
    <col min="11" max="11" width="28.28515625" style="1" customWidth="1"/>
    <col min="12" max="16384" width="11.5703125" style="1"/>
  </cols>
  <sheetData>
    <row r="1" spans="1:11" ht="24" customHeight="1" x14ac:dyDescent="0.2">
      <c r="A1" s="112"/>
      <c r="B1" s="112"/>
      <c r="C1" s="112"/>
      <c r="D1" s="113" t="s">
        <v>14</v>
      </c>
      <c r="E1" s="113"/>
      <c r="F1" s="113"/>
      <c r="G1" s="113"/>
      <c r="H1" s="113"/>
      <c r="I1" s="113"/>
      <c r="J1" s="113"/>
      <c r="K1" s="22" t="s">
        <v>15</v>
      </c>
    </row>
    <row r="2" spans="1:11" ht="24.75" customHeight="1" x14ac:dyDescent="0.2">
      <c r="A2" s="112"/>
      <c r="B2" s="112"/>
      <c r="C2" s="112"/>
      <c r="D2" s="113"/>
      <c r="E2" s="113"/>
      <c r="F2" s="113"/>
      <c r="G2" s="113"/>
      <c r="H2" s="113"/>
      <c r="I2" s="113"/>
      <c r="J2" s="113"/>
      <c r="K2" s="22" t="s">
        <v>12</v>
      </c>
    </row>
    <row r="3" spans="1:11" ht="26.25" customHeight="1" x14ac:dyDescent="0.2">
      <c r="A3" s="112"/>
      <c r="B3" s="112"/>
      <c r="C3" s="112"/>
      <c r="D3" s="113"/>
      <c r="E3" s="113"/>
      <c r="F3" s="113"/>
      <c r="G3" s="113"/>
      <c r="H3" s="113"/>
      <c r="I3" s="113"/>
      <c r="J3" s="113"/>
      <c r="K3" s="22" t="s">
        <v>13</v>
      </c>
    </row>
    <row r="4" spans="1:11" ht="22.9" customHeight="1" thickBot="1" x14ac:dyDescent="0.25">
      <c r="A4" s="2"/>
      <c r="B4" s="2"/>
      <c r="C4" s="2"/>
      <c r="D4" s="3"/>
      <c r="E4" s="4"/>
      <c r="F4" s="4"/>
      <c r="G4" s="5"/>
      <c r="H4" s="6"/>
      <c r="I4" s="7"/>
      <c r="J4" s="7"/>
      <c r="K4" s="7"/>
    </row>
    <row r="5" spans="1:11" ht="24.6" customHeight="1" x14ac:dyDescent="0.2">
      <c r="A5" s="114" t="s">
        <v>0</v>
      </c>
      <c r="B5" s="116" t="s">
        <v>1</v>
      </c>
      <c r="C5" s="118" t="s">
        <v>2</v>
      </c>
      <c r="D5" s="120" t="s">
        <v>3</v>
      </c>
      <c r="E5" s="120" t="s">
        <v>4</v>
      </c>
      <c r="F5" s="118" t="s">
        <v>5</v>
      </c>
      <c r="G5" s="118" t="s">
        <v>6</v>
      </c>
      <c r="H5" s="122" t="s">
        <v>7</v>
      </c>
      <c r="I5" s="122"/>
      <c r="J5" s="123"/>
      <c r="K5" s="124" t="s">
        <v>8</v>
      </c>
    </row>
    <row r="6" spans="1:11" ht="29.45" customHeight="1" thickBot="1" x14ac:dyDescent="0.25">
      <c r="A6" s="115"/>
      <c r="B6" s="117"/>
      <c r="C6" s="119"/>
      <c r="D6" s="121"/>
      <c r="E6" s="121"/>
      <c r="F6" s="119"/>
      <c r="G6" s="119"/>
      <c r="H6" s="23" t="s">
        <v>16</v>
      </c>
      <c r="I6" s="23" t="s">
        <v>9</v>
      </c>
      <c r="J6" s="24" t="s">
        <v>10</v>
      </c>
      <c r="K6" s="125"/>
    </row>
    <row r="7" spans="1:11" x14ac:dyDescent="0.2">
      <c r="A7" s="126"/>
      <c r="B7" s="129"/>
      <c r="C7" s="132"/>
      <c r="D7" s="135"/>
      <c r="E7" s="8"/>
      <c r="F7" s="8"/>
      <c r="G7" s="9"/>
      <c r="H7" s="10"/>
      <c r="I7" s="10"/>
      <c r="J7" s="10"/>
      <c r="K7" s="11"/>
    </row>
    <row r="8" spans="1:11" ht="14.45" customHeight="1" x14ac:dyDescent="0.2">
      <c r="A8" s="127"/>
      <c r="B8" s="130"/>
      <c r="C8" s="133"/>
      <c r="D8" s="136"/>
      <c r="E8" s="12"/>
      <c r="F8" s="12"/>
      <c r="G8" s="13"/>
      <c r="H8" s="14"/>
      <c r="I8" s="15"/>
      <c r="J8" s="15"/>
      <c r="K8" s="16"/>
    </row>
    <row r="9" spans="1:11" ht="15" customHeight="1" thickBot="1" x14ac:dyDescent="0.25">
      <c r="A9" s="128"/>
      <c r="B9" s="131"/>
      <c r="C9" s="134"/>
      <c r="D9" s="17" t="s">
        <v>11</v>
      </c>
      <c r="E9" s="18"/>
      <c r="F9" s="18"/>
      <c r="G9" s="19"/>
      <c r="H9" s="20">
        <f>+SUM(H7:H8)</f>
        <v>0</v>
      </c>
      <c r="I9" s="20">
        <f>+SUM(I7:I8)</f>
        <v>0</v>
      </c>
      <c r="J9" s="20">
        <f>+SUM(J7:J8)</f>
        <v>0</v>
      </c>
      <c r="K9" s="21"/>
    </row>
  </sheetData>
  <mergeCells count="15">
    <mergeCell ref="K5:K6"/>
    <mergeCell ref="A7:A9"/>
    <mergeCell ref="B7:B9"/>
    <mergeCell ref="C7:C9"/>
    <mergeCell ref="D7:D8"/>
    <mergeCell ref="A1:C3"/>
    <mergeCell ref="D1:J3"/>
    <mergeCell ref="A5:A6"/>
    <mergeCell ref="B5:B6"/>
    <mergeCell ref="C5:C6"/>
    <mergeCell ref="D5:D6"/>
    <mergeCell ref="E5:E6"/>
    <mergeCell ref="F5:F6"/>
    <mergeCell ref="G5:G6"/>
    <mergeCell ref="H5:J5"/>
  </mergeCells>
  <pageMargins left="0.25" right="0.25" top="0.75" bottom="0.75" header="0.3" footer="0.3"/>
  <pageSetup scale="4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topLeftCell="D23" zoomScaleNormal="100" workbookViewId="0">
      <selection activeCell="D26" sqref="A26:XFD1048576"/>
    </sheetView>
  </sheetViews>
  <sheetFormatPr baseColWidth="10" defaultColWidth="11.42578125" defaultRowHeight="16.5" x14ac:dyDescent="0.3"/>
  <cols>
    <col min="1" max="1" width="4.28515625" style="35" customWidth="1"/>
    <col min="2" max="2" width="7" style="35" customWidth="1"/>
    <col min="3" max="3" width="25.28515625" style="35" customWidth="1"/>
    <col min="4" max="4" width="77.140625" style="35" bestFit="1" customWidth="1"/>
    <col min="5" max="16384" width="11.42578125" style="35"/>
  </cols>
  <sheetData>
    <row r="1" spans="1:4" ht="27" x14ac:dyDescent="0.35">
      <c r="A1" s="137" t="s">
        <v>23</v>
      </c>
      <c r="B1" s="138"/>
      <c r="C1" s="138"/>
      <c r="D1" s="139"/>
    </row>
    <row r="2" spans="1:4" ht="27" customHeight="1" x14ac:dyDescent="0.3">
      <c r="A2" s="36"/>
      <c r="B2" s="37" t="s">
        <v>22</v>
      </c>
      <c r="C2" s="37"/>
      <c r="D2" s="38"/>
    </row>
    <row r="3" spans="1:4" x14ac:dyDescent="0.3">
      <c r="A3" s="36">
        <v>1</v>
      </c>
      <c r="B3" s="39" t="s">
        <v>24</v>
      </c>
      <c r="C3" s="39"/>
      <c r="D3" s="40" t="s">
        <v>41</v>
      </c>
    </row>
    <row r="4" spans="1:4" x14ac:dyDescent="0.3">
      <c r="A4" s="36"/>
      <c r="B4" s="47" t="s">
        <v>25</v>
      </c>
      <c r="C4" s="37" t="s">
        <v>26</v>
      </c>
      <c r="D4" s="38"/>
    </row>
    <row r="5" spans="1:4" ht="33" x14ac:dyDescent="0.3">
      <c r="A5" s="36"/>
      <c r="B5" s="47" t="s">
        <v>27</v>
      </c>
      <c r="C5" s="41" t="s">
        <v>60</v>
      </c>
      <c r="D5" s="43" t="s">
        <v>42</v>
      </c>
    </row>
    <row r="6" spans="1:4" ht="26.25" customHeight="1" x14ac:dyDescent="0.3">
      <c r="A6" s="36"/>
      <c r="B6" s="47" t="s">
        <v>28</v>
      </c>
      <c r="C6" s="41" t="s">
        <v>29</v>
      </c>
      <c r="D6" s="44" t="s">
        <v>43</v>
      </c>
    </row>
    <row r="7" spans="1:4" ht="66" x14ac:dyDescent="0.3">
      <c r="A7" s="36"/>
      <c r="B7" s="47" t="s">
        <v>30</v>
      </c>
      <c r="C7" s="41" t="s">
        <v>21</v>
      </c>
      <c r="D7" s="43" t="s">
        <v>48</v>
      </c>
    </row>
    <row r="8" spans="1:4" ht="33" x14ac:dyDescent="0.3">
      <c r="A8" s="36"/>
      <c r="B8" s="47" t="s">
        <v>31</v>
      </c>
      <c r="C8" s="41" t="s">
        <v>32</v>
      </c>
      <c r="D8" s="43" t="s">
        <v>44</v>
      </c>
    </row>
    <row r="9" spans="1:4" ht="199.5" customHeight="1" x14ac:dyDescent="0.3">
      <c r="A9" s="36"/>
      <c r="B9" s="47" t="s">
        <v>33</v>
      </c>
      <c r="C9" s="41" t="s">
        <v>34</v>
      </c>
      <c r="D9" s="45" t="s">
        <v>49</v>
      </c>
    </row>
    <row r="10" spans="1:4" ht="49.5" x14ac:dyDescent="0.3">
      <c r="A10" s="36"/>
      <c r="B10" s="47" t="s">
        <v>35</v>
      </c>
      <c r="C10" s="41" t="s">
        <v>36</v>
      </c>
      <c r="D10" s="43" t="s">
        <v>45</v>
      </c>
    </row>
    <row r="11" spans="1:4" ht="35.25" customHeight="1" x14ac:dyDescent="0.3">
      <c r="A11" s="36"/>
      <c r="B11" s="47" t="s">
        <v>37</v>
      </c>
      <c r="C11" s="41" t="s">
        <v>38</v>
      </c>
      <c r="D11" s="43" t="s">
        <v>46</v>
      </c>
    </row>
    <row r="12" spans="1:4" ht="33" x14ac:dyDescent="0.3">
      <c r="A12" s="36"/>
      <c r="B12" s="47" t="s">
        <v>39</v>
      </c>
      <c r="C12" s="41" t="s">
        <v>40</v>
      </c>
      <c r="D12" s="43" t="s">
        <v>47</v>
      </c>
    </row>
    <row r="13" spans="1:4" x14ac:dyDescent="0.3">
      <c r="A13" s="36"/>
      <c r="B13" s="47"/>
      <c r="C13" s="37"/>
      <c r="D13" s="44"/>
    </row>
    <row r="14" spans="1:4" x14ac:dyDescent="0.3">
      <c r="A14" s="36"/>
      <c r="B14" s="47"/>
      <c r="C14" s="37"/>
      <c r="D14" s="46" t="s">
        <v>50</v>
      </c>
    </row>
    <row r="15" spans="1:4" x14ac:dyDescent="0.3">
      <c r="A15" s="36"/>
      <c r="B15" s="47" t="s">
        <v>25</v>
      </c>
      <c r="C15" s="37"/>
      <c r="D15" s="44" t="s">
        <v>51</v>
      </c>
    </row>
    <row r="16" spans="1:4" x14ac:dyDescent="0.3">
      <c r="A16" s="36"/>
      <c r="B16" s="47" t="s">
        <v>27</v>
      </c>
      <c r="C16" s="37"/>
      <c r="D16" s="43" t="s">
        <v>52</v>
      </c>
    </row>
    <row r="17" spans="1:4" x14ac:dyDescent="0.3">
      <c r="A17" s="36"/>
      <c r="B17" s="47" t="s">
        <v>28</v>
      </c>
      <c r="C17" s="37"/>
      <c r="D17" s="44" t="s">
        <v>53</v>
      </c>
    </row>
    <row r="18" spans="1:4" x14ac:dyDescent="0.3">
      <c r="A18" s="36"/>
      <c r="B18" s="47" t="s">
        <v>31</v>
      </c>
      <c r="C18" s="42" t="s">
        <v>58</v>
      </c>
      <c r="D18" s="46" t="str">
        <f>+'Plan de Inversión 2023'!F6</f>
        <v>Rubro Presupuestal</v>
      </c>
    </row>
    <row r="19" spans="1:4" x14ac:dyDescent="0.3">
      <c r="A19" s="36"/>
      <c r="B19" s="47" t="s">
        <v>33</v>
      </c>
      <c r="C19" s="42" t="s">
        <v>59</v>
      </c>
      <c r="D19" s="46" t="str">
        <f>+'Plan de Inversión 2023'!G6</f>
        <v>Concepto rubro presupuestal</v>
      </c>
    </row>
    <row r="20" spans="1:4" ht="49.5" x14ac:dyDescent="0.3">
      <c r="A20" s="36"/>
      <c r="B20" s="47"/>
      <c r="C20" s="37"/>
      <c r="D20" s="43" t="s">
        <v>54</v>
      </c>
    </row>
    <row r="21" spans="1:4" ht="33" x14ac:dyDescent="0.3">
      <c r="A21" s="36"/>
      <c r="B21" s="47"/>
      <c r="C21" s="37"/>
      <c r="D21" s="44" t="s">
        <v>55</v>
      </c>
    </row>
    <row r="22" spans="1:4" ht="66" x14ac:dyDescent="0.3">
      <c r="A22" s="36"/>
      <c r="B22" s="47"/>
      <c r="C22" s="37"/>
      <c r="D22" s="43" t="s">
        <v>56</v>
      </c>
    </row>
    <row r="23" spans="1:4" x14ac:dyDescent="0.3">
      <c r="A23" s="36"/>
      <c r="B23" s="37"/>
      <c r="C23" s="37"/>
      <c r="D23" s="38"/>
    </row>
    <row r="24" spans="1:4" x14ac:dyDescent="0.3">
      <c r="A24" s="140"/>
      <c r="B24" s="141"/>
      <c r="C24" s="141"/>
      <c r="D24" s="142"/>
    </row>
    <row r="25" spans="1:4" ht="72.75" customHeight="1" x14ac:dyDescent="0.3">
      <c r="A25" s="143" t="s">
        <v>57</v>
      </c>
      <c r="B25" s="144"/>
      <c r="C25" s="144"/>
      <c r="D25" s="145"/>
    </row>
  </sheetData>
  <mergeCells count="3">
    <mergeCell ref="A1:D1"/>
    <mergeCell ref="A24:D24"/>
    <mergeCell ref="A25:D25"/>
  </mergeCells>
  <phoneticPr fontId="10" type="noConversion"/>
  <hyperlinks>
    <hyperlink ref="C5" location="'Proyectos Inscritos 2021'!A1" display="Proyectos Inscritos 2021" xr:uid="{00000000-0004-0000-0100-000000000000}"/>
    <hyperlink ref="C6" location="'Cadena de valor'!A1" display="Cadena de valor" xr:uid="{00000000-0004-0000-0100-000001000000}"/>
    <hyperlink ref="C7" location="'Políticas Transversales'!A1" display="Políticas Transversales" xr:uid="{00000000-0004-0000-0100-000002000000}"/>
    <hyperlink ref="C8" location="'Código Presupuestal'!A1" display="Códigos Presupuestales" xr:uid="{00000000-0004-0000-0100-000003000000}"/>
    <hyperlink ref="C9" location="'Plan de Inversión 2021'!A1" display="Plan de Inversión" xr:uid="{00000000-0004-0000-0100-000004000000}"/>
    <hyperlink ref="C10" location="Regionalización!A1" display="Regionalización" xr:uid="{00000000-0004-0000-0100-000005000000}"/>
    <hyperlink ref="C11" location="Distribución!A1" display="Distribución " xr:uid="{00000000-0004-0000-0100-000006000000}"/>
    <hyperlink ref="C12" location="'Control de Cambios'!A1" display="Control de cambios" xr:uid="{00000000-0004-0000-0100-000007000000}"/>
  </hyperlinks>
  <printOptions horizontalCentered="1"/>
  <pageMargins left="0.23622047244094491" right="0.23622047244094491"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6"/>
  <sheetViews>
    <sheetView topLeftCell="A17" zoomScaleNormal="100" zoomScaleSheetLayoutView="90" workbookViewId="0">
      <selection activeCell="L30" sqref="L30"/>
    </sheetView>
  </sheetViews>
  <sheetFormatPr baseColWidth="10" defaultColWidth="11.42578125" defaultRowHeight="15" x14ac:dyDescent="0.25"/>
  <cols>
    <col min="1" max="1" width="1" style="25" customWidth="1"/>
    <col min="2" max="2" width="8.140625" style="25" customWidth="1"/>
    <col min="3" max="5" width="8" style="25" customWidth="1"/>
    <col min="6" max="6" width="11.42578125" style="25"/>
    <col min="7" max="8" width="9" style="25" customWidth="1"/>
    <col min="9" max="16384" width="11.42578125" style="25"/>
  </cols>
  <sheetData>
    <row r="1" spans="2:10" ht="15.75" thickBot="1" x14ac:dyDescent="0.3"/>
    <row r="2" spans="2:10" x14ac:dyDescent="0.25">
      <c r="B2" s="26"/>
      <c r="C2" s="27"/>
      <c r="D2" s="27"/>
      <c r="E2" s="27"/>
      <c r="F2" s="27"/>
      <c r="G2" s="27"/>
      <c r="H2" s="27"/>
      <c r="I2" s="27"/>
      <c r="J2" s="28"/>
    </row>
    <row r="3" spans="2:10" x14ac:dyDescent="0.25">
      <c r="B3" s="29"/>
      <c r="J3" s="30"/>
    </row>
    <row r="4" spans="2:10" x14ac:dyDescent="0.25">
      <c r="B4" s="29"/>
      <c r="J4" s="30"/>
    </row>
    <row r="5" spans="2:10" x14ac:dyDescent="0.25">
      <c r="B5" s="29"/>
      <c r="J5" s="30"/>
    </row>
    <row r="6" spans="2:10" x14ac:dyDescent="0.25">
      <c r="B6" s="29"/>
      <c r="J6" s="30"/>
    </row>
    <row r="7" spans="2:10" x14ac:dyDescent="0.25">
      <c r="B7" s="29"/>
      <c r="J7" s="30"/>
    </row>
    <row r="8" spans="2:10" x14ac:dyDescent="0.25">
      <c r="B8" s="29"/>
      <c r="J8" s="30"/>
    </row>
    <row r="9" spans="2:10" x14ac:dyDescent="0.25">
      <c r="B9" s="29"/>
      <c r="J9" s="30"/>
    </row>
    <row r="10" spans="2:10" x14ac:dyDescent="0.25">
      <c r="B10" s="29"/>
      <c r="J10" s="30"/>
    </row>
    <row r="11" spans="2:10" x14ac:dyDescent="0.25">
      <c r="B11" s="29"/>
      <c r="J11" s="30"/>
    </row>
    <row r="12" spans="2:10" x14ac:dyDescent="0.25">
      <c r="B12" s="29"/>
      <c r="J12" s="30"/>
    </row>
    <row r="13" spans="2:10" x14ac:dyDescent="0.25">
      <c r="B13" s="29"/>
      <c r="J13" s="30"/>
    </row>
    <row r="14" spans="2:10" ht="6" customHeight="1" x14ac:dyDescent="0.25">
      <c r="B14" s="29"/>
      <c r="J14" s="30"/>
    </row>
    <row r="15" spans="2:10" ht="6" customHeight="1" x14ac:dyDescent="0.25">
      <c r="B15" s="29"/>
      <c r="J15" s="30"/>
    </row>
    <row r="16" spans="2:10" x14ac:dyDescent="0.25">
      <c r="B16" s="29"/>
      <c r="J16" s="30"/>
    </row>
    <row r="17" spans="2:10" x14ac:dyDescent="0.25">
      <c r="B17" s="29"/>
      <c r="J17" s="30"/>
    </row>
    <row r="18" spans="2:10" x14ac:dyDescent="0.25">
      <c r="B18" s="29"/>
      <c r="J18" s="30"/>
    </row>
    <row r="19" spans="2:10" x14ac:dyDescent="0.25">
      <c r="B19" s="29"/>
      <c r="J19" s="30"/>
    </row>
    <row r="20" spans="2:10" x14ac:dyDescent="0.25">
      <c r="B20" s="29"/>
      <c r="J20" s="30"/>
    </row>
    <row r="21" spans="2:10" x14ac:dyDescent="0.25">
      <c r="B21" s="29"/>
      <c r="J21" s="30"/>
    </row>
    <row r="22" spans="2:10" x14ac:dyDescent="0.25">
      <c r="B22" s="29"/>
      <c r="J22" s="30"/>
    </row>
    <row r="23" spans="2:10" x14ac:dyDescent="0.25">
      <c r="B23" s="29"/>
      <c r="J23" s="30"/>
    </row>
    <row r="24" spans="2:10" x14ac:dyDescent="0.25">
      <c r="B24" s="29"/>
      <c r="J24" s="30"/>
    </row>
    <row r="25" spans="2:10" x14ac:dyDescent="0.25">
      <c r="B25" s="29"/>
      <c r="J25" s="30"/>
    </row>
    <row r="26" spans="2:10" x14ac:dyDescent="0.25">
      <c r="B26" s="29"/>
      <c r="J26" s="30"/>
    </row>
    <row r="27" spans="2:10" ht="7.5" customHeight="1" x14ac:dyDescent="0.25">
      <c r="B27" s="29"/>
      <c r="J27" s="30"/>
    </row>
    <row r="28" spans="2:10" ht="7.5" customHeight="1" x14ac:dyDescent="0.25">
      <c r="B28" s="29"/>
      <c r="J28" s="30"/>
    </row>
    <row r="29" spans="2:10" x14ac:dyDescent="0.25">
      <c r="B29" s="29"/>
      <c r="J29" s="30"/>
    </row>
    <row r="30" spans="2:10" x14ac:dyDescent="0.25">
      <c r="B30" s="29"/>
      <c r="J30" s="30"/>
    </row>
    <row r="31" spans="2:10" x14ac:dyDescent="0.25">
      <c r="B31" s="29"/>
      <c r="J31" s="30"/>
    </row>
    <row r="32" spans="2:10" x14ac:dyDescent="0.25">
      <c r="B32" s="29"/>
      <c r="J32" s="30"/>
    </row>
    <row r="33" spans="2:13" x14ac:dyDescent="0.25">
      <c r="B33" s="29"/>
      <c r="J33" s="30"/>
    </row>
    <row r="34" spans="2:13" x14ac:dyDescent="0.25">
      <c r="B34" s="29"/>
      <c r="J34" s="30"/>
    </row>
    <row r="35" spans="2:13" x14ac:dyDescent="0.25">
      <c r="B35" s="29"/>
      <c r="J35" s="30"/>
    </row>
    <row r="36" spans="2:13" x14ac:dyDescent="0.25">
      <c r="B36" s="29"/>
      <c r="J36" s="30"/>
    </row>
    <row r="37" spans="2:13" x14ac:dyDescent="0.25">
      <c r="B37" s="29"/>
      <c r="J37" s="30"/>
    </row>
    <row r="38" spans="2:13" ht="7.5" customHeight="1" x14ac:dyDescent="0.25">
      <c r="B38" s="29"/>
      <c r="J38" s="30"/>
    </row>
    <row r="39" spans="2:13" ht="7.5" customHeight="1" x14ac:dyDescent="0.25">
      <c r="B39" s="29"/>
      <c r="J39" s="30"/>
    </row>
    <row r="40" spans="2:13" x14ac:dyDescent="0.25">
      <c r="B40" s="29"/>
      <c r="J40" s="30"/>
    </row>
    <row r="41" spans="2:13" x14ac:dyDescent="0.25">
      <c r="B41" s="29"/>
      <c r="J41" s="30"/>
    </row>
    <row r="42" spans="2:13" x14ac:dyDescent="0.25">
      <c r="B42" s="29"/>
      <c r="J42" s="30"/>
    </row>
    <row r="43" spans="2:13" x14ac:dyDescent="0.25">
      <c r="B43" s="29"/>
      <c r="J43" s="30"/>
    </row>
    <row r="44" spans="2:13" x14ac:dyDescent="0.25">
      <c r="B44" s="29"/>
      <c r="J44" s="30"/>
    </row>
    <row r="45" spans="2:13" x14ac:dyDescent="0.25">
      <c r="B45" s="29"/>
      <c r="J45" s="30"/>
    </row>
    <row r="46" spans="2:13" ht="15.75" thickBot="1" x14ac:dyDescent="0.3">
      <c r="B46" s="31"/>
      <c r="C46" s="32"/>
      <c r="D46" s="32"/>
      <c r="E46" s="32"/>
      <c r="F46" s="32"/>
      <c r="G46" s="32"/>
      <c r="H46" s="32"/>
      <c r="I46" s="32"/>
      <c r="J46" s="33"/>
      <c r="M46"/>
    </row>
  </sheetData>
  <printOptions horizontalCentered="1" verticalCentered="1"/>
  <pageMargins left="0.39370078740157483" right="0.39370078740157483" top="0.39370078740157483" bottom="0.39370078740157483" header="0.31496062992125984" footer="0.31496062992125984"/>
  <pageSetup scale="115" orientation="portrait" r:id="rId1"/>
  <headerFooter differentFirst="1">
    <oddFooter>&amp;R&amp;"Arial,Negrita"&amp;12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
  <sheetViews>
    <sheetView topLeftCell="A10" workbookViewId="0">
      <selection activeCell="B14" sqref="B14"/>
    </sheetView>
  </sheetViews>
  <sheetFormatPr baseColWidth="10" defaultColWidth="11.42578125" defaultRowHeight="16.5" x14ac:dyDescent="0.3"/>
  <cols>
    <col min="1" max="1" width="18.85546875" style="49" customWidth="1"/>
    <col min="2" max="2" width="52.7109375" style="49" customWidth="1"/>
    <col min="3" max="3" width="64.140625" style="49" customWidth="1"/>
    <col min="4" max="4" width="13.42578125" style="49" customWidth="1"/>
    <col min="5" max="5" width="11.42578125" style="49"/>
    <col min="6" max="6" width="15.140625" style="49" bestFit="1" customWidth="1"/>
    <col min="7" max="16384" width="11.42578125" style="49"/>
  </cols>
  <sheetData>
    <row r="1" spans="1:4" ht="70.5" customHeight="1" x14ac:dyDescent="0.3">
      <c r="B1" s="50"/>
      <c r="C1" s="50"/>
      <c r="D1" s="50"/>
    </row>
    <row r="2" spans="1:4" x14ac:dyDescent="0.3">
      <c r="A2" s="146" t="s">
        <v>65</v>
      </c>
      <c r="B2" s="146"/>
      <c r="C2" s="146"/>
      <c r="D2" s="146"/>
    </row>
    <row r="3" spans="1:4" x14ac:dyDescent="0.3">
      <c r="A3" s="51"/>
      <c r="B3" s="51"/>
      <c r="C3" s="51"/>
      <c r="D3" s="51"/>
    </row>
    <row r="4" spans="1:4" x14ac:dyDescent="0.3">
      <c r="A4" s="54" t="s">
        <v>64</v>
      </c>
      <c r="B4" s="55" t="s">
        <v>61</v>
      </c>
      <c r="C4" s="55" t="s">
        <v>63</v>
      </c>
      <c r="D4" s="54" t="s">
        <v>62</v>
      </c>
    </row>
    <row r="5" spans="1:4" ht="54" customHeight="1" x14ac:dyDescent="0.3">
      <c r="A5" s="57">
        <v>44925</v>
      </c>
      <c r="B5" s="66" t="s">
        <v>83</v>
      </c>
      <c r="C5" s="67" t="s">
        <v>84</v>
      </c>
      <c r="D5" s="52">
        <v>4</v>
      </c>
    </row>
    <row r="6" spans="1:4" ht="44.25" customHeight="1" x14ac:dyDescent="0.3">
      <c r="A6" s="57">
        <v>44937</v>
      </c>
      <c r="B6" s="48" t="s">
        <v>85</v>
      </c>
      <c r="C6" s="48" t="s">
        <v>86</v>
      </c>
      <c r="D6" s="52">
        <v>4</v>
      </c>
    </row>
    <row r="7" spans="1:4" ht="30" customHeight="1" x14ac:dyDescent="0.3">
      <c r="A7" s="57">
        <v>44937</v>
      </c>
      <c r="B7" s="53" t="s">
        <v>87</v>
      </c>
      <c r="C7" s="53" t="s">
        <v>88</v>
      </c>
      <c r="D7" s="52">
        <v>4</v>
      </c>
    </row>
    <row r="8" spans="1:4" ht="49.5" x14ac:dyDescent="0.3">
      <c r="A8" s="57">
        <v>44965</v>
      </c>
      <c r="B8" s="53" t="s">
        <v>89</v>
      </c>
      <c r="C8" s="53" t="s">
        <v>90</v>
      </c>
      <c r="D8" s="52">
        <v>5</v>
      </c>
    </row>
    <row r="9" spans="1:4" ht="82.5" x14ac:dyDescent="0.3">
      <c r="A9" s="57">
        <v>44977</v>
      </c>
      <c r="B9" s="53" t="s">
        <v>91</v>
      </c>
      <c r="C9" s="53" t="s">
        <v>92</v>
      </c>
      <c r="D9" s="52">
        <v>6</v>
      </c>
    </row>
    <row r="10" spans="1:4" ht="231" x14ac:dyDescent="0.3">
      <c r="A10" s="57">
        <v>45161</v>
      </c>
      <c r="B10" s="48" t="s">
        <v>93</v>
      </c>
      <c r="C10" s="53" t="s">
        <v>94</v>
      </c>
      <c r="D10" s="52">
        <v>7</v>
      </c>
    </row>
  </sheetData>
  <mergeCells count="1">
    <mergeCell ref="A2:D2"/>
  </mergeCell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2"/>
  <sheetViews>
    <sheetView showGridLines="0" tabSelected="1" topLeftCell="D80" zoomScale="55" zoomScaleNormal="55" zoomScaleSheetLayoutView="30" workbookViewId="0">
      <selection activeCell="Q78" sqref="Q78:Q80"/>
    </sheetView>
  </sheetViews>
  <sheetFormatPr baseColWidth="10" defaultColWidth="11.5703125" defaultRowHeight="24" customHeight="1" x14ac:dyDescent="0.25"/>
  <cols>
    <col min="1" max="1" width="12.28515625" style="34" customWidth="1"/>
    <col min="2" max="2" width="12.42578125" style="34" customWidth="1"/>
    <col min="3" max="3" width="10.42578125" style="34" customWidth="1"/>
    <col min="4" max="4" width="18.7109375" style="34" customWidth="1"/>
    <col min="5" max="5" width="19.7109375" style="34" customWidth="1"/>
    <col min="6" max="6" width="31.85546875" style="34" customWidth="1"/>
    <col min="7" max="7" width="17.140625" style="34" customWidth="1"/>
    <col min="8" max="8" width="25.7109375" style="56" customWidth="1"/>
    <col min="9" max="9" width="26.42578125" style="34" customWidth="1"/>
    <col min="10" max="10" width="21.85546875" style="34" customWidth="1"/>
    <col min="11" max="11" width="24.140625" style="34" customWidth="1"/>
    <col min="12" max="13" width="20.5703125" style="34" customWidth="1"/>
    <col min="14" max="14" width="28.140625" style="34" customWidth="1"/>
    <col min="15" max="15" width="25.42578125" style="34" customWidth="1"/>
    <col min="16" max="16" width="28.28515625" style="34" customWidth="1"/>
    <col min="17" max="17" width="26.85546875" style="34" bestFit="1" customWidth="1"/>
    <col min="18" max="16384" width="11.5703125" style="34"/>
  </cols>
  <sheetData>
    <row r="1" spans="1:17" ht="24" customHeight="1" x14ac:dyDescent="0.25">
      <c r="A1" s="189"/>
      <c r="B1" s="189"/>
      <c r="C1" s="189"/>
      <c r="D1" s="189"/>
      <c r="E1" s="190" t="s">
        <v>312</v>
      </c>
      <c r="F1" s="190"/>
      <c r="G1" s="190"/>
      <c r="H1" s="190"/>
      <c r="I1" s="190"/>
      <c r="J1" s="190"/>
      <c r="K1" s="190"/>
      <c r="L1" s="190"/>
      <c r="M1" s="190"/>
      <c r="N1" s="190"/>
      <c r="O1" s="62" t="s">
        <v>82</v>
      </c>
      <c r="P1" s="190"/>
      <c r="Q1" s="190"/>
    </row>
    <row r="2" spans="1:17" ht="24" customHeight="1" x14ac:dyDescent="0.25">
      <c r="A2" s="189"/>
      <c r="B2" s="189"/>
      <c r="C2" s="189"/>
      <c r="D2" s="189"/>
      <c r="E2" s="190"/>
      <c r="F2" s="190"/>
      <c r="G2" s="190"/>
      <c r="H2" s="190"/>
      <c r="I2" s="190"/>
      <c r="J2" s="190"/>
      <c r="K2" s="190"/>
      <c r="L2" s="190"/>
      <c r="M2" s="190"/>
      <c r="N2" s="190"/>
      <c r="O2" s="110" t="s">
        <v>314</v>
      </c>
      <c r="P2" s="190"/>
      <c r="Q2" s="190"/>
    </row>
    <row r="3" spans="1:17" ht="40.5" customHeight="1" x14ac:dyDescent="0.25">
      <c r="A3" s="189"/>
      <c r="B3" s="189"/>
      <c r="C3" s="189"/>
      <c r="D3" s="189"/>
      <c r="E3" s="190"/>
      <c r="F3" s="190"/>
      <c r="G3" s="190"/>
      <c r="H3" s="190"/>
      <c r="I3" s="190"/>
      <c r="J3" s="190"/>
      <c r="K3" s="190"/>
      <c r="L3" s="190"/>
      <c r="M3" s="190"/>
      <c r="N3" s="190"/>
      <c r="O3" s="111" t="s">
        <v>313</v>
      </c>
      <c r="P3" s="190"/>
      <c r="Q3" s="190"/>
    </row>
    <row r="4" spans="1:17" ht="24" customHeight="1" x14ac:dyDescent="0.25">
      <c r="A4" s="63"/>
      <c r="B4" s="63"/>
      <c r="C4" s="63"/>
      <c r="D4" s="63"/>
      <c r="E4" s="64"/>
      <c r="F4" s="64"/>
      <c r="G4" s="64"/>
      <c r="H4" s="64"/>
      <c r="I4" s="64"/>
      <c r="J4" s="64"/>
      <c r="K4" s="64"/>
      <c r="L4" s="64"/>
      <c r="M4" s="64"/>
      <c r="N4" s="64"/>
      <c r="O4" s="65"/>
      <c r="P4" s="64"/>
      <c r="Q4" s="64"/>
    </row>
    <row r="5" spans="1:17" s="59" customFormat="1" ht="24" customHeight="1" x14ac:dyDescent="0.25">
      <c r="A5" s="60">
        <v>1</v>
      </c>
      <c r="B5" s="60">
        <v>2</v>
      </c>
      <c r="C5" s="60">
        <v>3</v>
      </c>
      <c r="D5" s="60">
        <v>4</v>
      </c>
      <c r="E5" s="60">
        <v>5</v>
      </c>
      <c r="F5" s="60">
        <v>6</v>
      </c>
      <c r="G5" s="60">
        <v>7</v>
      </c>
      <c r="H5" s="61">
        <v>8</v>
      </c>
      <c r="I5" s="61">
        <v>9</v>
      </c>
      <c r="J5" s="60">
        <v>10</v>
      </c>
      <c r="K5" s="60">
        <v>11</v>
      </c>
      <c r="L5" s="60">
        <v>12</v>
      </c>
      <c r="M5" s="60">
        <v>13</v>
      </c>
      <c r="N5" s="60">
        <v>14</v>
      </c>
      <c r="O5" s="60">
        <v>15</v>
      </c>
      <c r="P5" s="60">
        <v>16</v>
      </c>
      <c r="Q5" s="60">
        <v>17</v>
      </c>
    </row>
    <row r="6" spans="1:17" s="35" customFormat="1" ht="24" customHeight="1" x14ac:dyDescent="0.3">
      <c r="A6" s="187" t="s">
        <v>68</v>
      </c>
      <c r="B6" s="187" t="s">
        <v>69</v>
      </c>
      <c r="C6" s="187" t="s">
        <v>70</v>
      </c>
      <c r="D6" s="187" t="s">
        <v>71</v>
      </c>
      <c r="E6" s="187" t="s">
        <v>66</v>
      </c>
      <c r="F6" s="187" t="s">
        <v>19</v>
      </c>
      <c r="G6" s="187" t="s">
        <v>20</v>
      </c>
      <c r="H6" s="187" t="s">
        <v>7</v>
      </c>
      <c r="I6" s="187"/>
      <c r="J6" s="187"/>
      <c r="K6" s="187"/>
      <c r="L6" s="187"/>
      <c r="M6" s="187"/>
      <c r="N6" s="187"/>
      <c r="O6" s="187" t="s">
        <v>67</v>
      </c>
      <c r="P6" s="187"/>
      <c r="Q6" s="187"/>
    </row>
    <row r="7" spans="1:17" s="35" customFormat="1" ht="24" customHeight="1" x14ac:dyDescent="0.3">
      <c r="A7" s="187"/>
      <c r="B7" s="187"/>
      <c r="C7" s="187"/>
      <c r="D7" s="187"/>
      <c r="E7" s="187"/>
      <c r="F7" s="187"/>
      <c r="G7" s="187"/>
      <c r="H7" s="186" t="s">
        <v>72</v>
      </c>
      <c r="I7" s="185" t="s">
        <v>73</v>
      </c>
      <c r="J7" s="185" t="s">
        <v>17</v>
      </c>
      <c r="K7" s="185"/>
      <c r="L7" s="185" t="s">
        <v>80</v>
      </c>
      <c r="M7" s="193" t="s">
        <v>79</v>
      </c>
      <c r="N7" s="185" t="s">
        <v>81</v>
      </c>
      <c r="O7" s="188" t="s">
        <v>74</v>
      </c>
      <c r="P7" s="188" t="s">
        <v>75</v>
      </c>
      <c r="Q7" s="188" t="s">
        <v>18</v>
      </c>
    </row>
    <row r="8" spans="1:17" s="35" customFormat="1" ht="32.25" customHeight="1" x14ac:dyDescent="0.3">
      <c r="A8" s="187"/>
      <c r="B8" s="187"/>
      <c r="C8" s="187"/>
      <c r="D8" s="187"/>
      <c r="E8" s="188"/>
      <c r="F8" s="188"/>
      <c r="G8" s="188"/>
      <c r="H8" s="186"/>
      <c r="I8" s="185"/>
      <c r="J8" s="58" t="s">
        <v>76</v>
      </c>
      <c r="K8" s="58" t="s">
        <v>77</v>
      </c>
      <c r="L8" s="185"/>
      <c r="M8" s="193" t="s">
        <v>78</v>
      </c>
      <c r="N8" s="185"/>
      <c r="O8" s="191"/>
      <c r="P8" s="192"/>
      <c r="Q8" s="192"/>
    </row>
    <row r="9" spans="1:17" ht="405" customHeight="1" x14ac:dyDescent="0.25">
      <c r="A9" s="68" t="s">
        <v>95</v>
      </c>
      <c r="B9" s="69" t="s">
        <v>96</v>
      </c>
      <c r="C9" s="69">
        <v>24</v>
      </c>
      <c r="D9" s="70" t="s">
        <v>97</v>
      </c>
      <c r="E9" s="70" t="s">
        <v>98</v>
      </c>
      <c r="F9" s="71" t="s">
        <v>99</v>
      </c>
      <c r="G9" s="72" t="s">
        <v>100</v>
      </c>
      <c r="H9" s="73">
        <v>67920000000</v>
      </c>
      <c r="I9" s="73">
        <v>0</v>
      </c>
      <c r="J9" s="73">
        <v>0</v>
      </c>
      <c r="K9" s="73">
        <v>0</v>
      </c>
      <c r="L9" s="73">
        <v>0</v>
      </c>
      <c r="M9" s="73">
        <v>0</v>
      </c>
      <c r="N9" s="73">
        <f>+H9+I9+J9-K9-L9+M9</f>
        <v>67920000000</v>
      </c>
      <c r="O9" s="69" t="s">
        <v>101</v>
      </c>
      <c r="P9" s="69" t="s">
        <v>102</v>
      </c>
      <c r="Q9" s="74" t="s">
        <v>103</v>
      </c>
    </row>
    <row r="10" spans="1:17" ht="24" customHeight="1" x14ac:dyDescent="0.25">
      <c r="A10" s="75"/>
      <c r="B10" s="76"/>
      <c r="C10" s="76"/>
      <c r="D10" s="76"/>
      <c r="E10" s="76"/>
      <c r="F10" s="77"/>
      <c r="G10" s="77"/>
      <c r="H10" s="78">
        <f>SUM(H9)</f>
        <v>67920000000</v>
      </c>
      <c r="I10" s="79">
        <f t="shared" ref="I10:M10" si="0">SUM(I9:I9)</f>
        <v>0</v>
      </c>
      <c r="J10" s="79">
        <f t="shared" si="0"/>
        <v>0</v>
      </c>
      <c r="K10" s="79">
        <f t="shared" si="0"/>
        <v>0</v>
      </c>
      <c r="L10" s="79">
        <f t="shared" si="0"/>
        <v>0</v>
      </c>
      <c r="M10" s="79">
        <f t="shared" si="0"/>
        <v>0</v>
      </c>
      <c r="N10" s="78">
        <f>SUM(N9:N9)</f>
        <v>67920000000</v>
      </c>
      <c r="O10" s="80"/>
      <c r="P10" s="80"/>
      <c r="Q10" s="81"/>
    </row>
    <row r="11" spans="1:17" ht="171" customHeight="1" x14ac:dyDescent="0.25">
      <c r="A11" s="175" t="s">
        <v>104</v>
      </c>
      <c r="B11" s="82" t="s">
        <v>105</v>
      </c>
      <c r="C11" s="82">
        <v>3</v>
      </c>
      <c r="D11" s="83" t="s">
        <v>106</v>
      </c>
      <c r="E11" s="83" t="s">
        <v>98</v>
      </c>
      <c r="F11" s="84" t="s">
        <v>107</v>
      </c>
      <c r="G11" s="84" t="s">
        <v>108</v>
      </c>
      <c r="H11" s="73">
        <v>7500000000</v>
      </c>
      <c r="I11" s="73">
        <v>0</v>
      </c>
      <c r="J11" s="73">
        <v>0</v>
      </c>
      <c r="K11" s="73">
        <v>0</v>
      </c>
      <c r="L11" s="73">
        <v>0</v>
      </c>
      <c r="M11" s="73">
        <v>0</v>
      </c>
      <c r="N11" s="71">
        <f>+H11+I11+J11-K11-L11+M11</f>
        <v>7500000000</v>
      </c>
      <c r="O11" s="152" t="s">
        <v>109</v>
      </c>
      <c r="P11" s="152" t="s">
        <v>110</v>
      </c>
      <c r="Q11" s="148" t="s">
        <v>103</v>
      </c>
    </row>
    <row r="12" spans="1:17" ht="122.25" customHeight="1" x14ac:dyDescent="0.25">
      <c r="A12" s="176"/>
      <c r="B12" s="149" t="s">
        <v>111</v>
      </c>
      <c r="C12" s="149" t="s">
        <v>112</v>
      </c>
      <c r="D12" s="70" t="s">
        <v>113</v>
      </c>
      <c r="E12" s="70" t="s">
        <v>98</v>
      </c>
      <c r="F12" s="178" t="s">
        <v>114</v>
      </c>
      <c r="G12" s="181" t="s">
        <v>115</v>
      </c>
      <c r="H12" s="71">
        <v>700000000</v>
      </c>
      <c r="I12" s="73">
        <v>0</v>
      </c>
      <c r="J12" s="73">
        <v>0</v>
      </c>
      <c r="K12" s="73">
        <v>0</v>
      </c>
      <c r="L12" s="73">
        <v>0</v>
      </c>
      <c r="M12" s="73">
        <v>0</v>
      </c>
      <c r="N12" s="71">
        <f t="shared" ref="N12:N33" si="1">+H12+I12+J12-K12-L12+M12</f>
        <v>700000000</v>
      </c>
      <c r="O12" s="152"/>
      <c r="P12" s="152"/>
      <c r="Q12" s="148"/>
    </row>
    <row r="13" spans="1:17" ht="133.5" customHeight="1" x14ac:dyDescent="0.25">
      <c r="A13" s="176"/>
      <c r="B13" s="156"/>
      <c r="C13" s="156"/>
      <c r="D13" s="70" t="s">
        <v>116</v>
      </c>
      <c r="E13" s="70" t="s">
        <v>98</v>
      </c>
      <c r="F13" s="179"/>
      <c r="G13" s="182"/>
      <c r="H13" s="71">
        <v>100000000</v>
      </c>
      <c r="I13" s="73">
        <v>0</v>
      </c>
      <c r="J13" s="73">
        <v>0</v>
      </c>
      <c r="K13" s="73">
        <v>0</v>
      </c>
      <c r="L13" s="73">
        <v>0</v>
      </c>
      <c r="M13" s="73">
        <v>0</v>
      </c>
      <c r="N13" s="71">
        <f t="shared" si="1"/>
        <v>100000000</v>
      </c>
      <c r="O13" s="152"/>
      <c r="P13" s="152"/>
      <c r="Q13" s="148"/>
    </row>
    <row r="14" spans="1:17" ht="129" customHeight="1" x14ac:dyDescent="0.25">
      <c r="A14" s="176"/>
      <c r="B14" s="156"/>
      <c r="C14" s="156"/>
      <c r="D14" s="70" t="s">
        <v>117</v>
      </c>
      <c r="E14" s="70" t="s">
        <v>98</v>
      </c>
      <c r="F14" s="179"/>
      <c r="G14" s="182"/>
      <c r="H14" s="71">
        <v>100000000</v>
      </c>
      <c r="I14" s="73">
        <v>0</v>
      </c>
      <c r="J14" s="73">
        <v>0</v>
      </c>
      <c r="K14" s="73">
        <v>0</v>
      </c>
      <c r="L14" s="73">
        <v>0</v>
      </c>
      <c r="M14" s="73">
        <v>0</v>
      </c>
      <c r="N14" s="71">
        <f t="shared" si="1"/>
        <v>100000000</v>
      </c>
      <c r="O14" s="152"/>
      <c r="P14" s="152"/>
      <c r="Q14" s="148"/>
    </row>
    <row r="15" spans="1:17" ht="123.75" customHeight="1" x14ac:dyDescent="0.25">
      <c r="A15" s="176"/>
      <c r="B15" s="156"/>
      <c r="C15" s="156"/>
      <c r="D15" s="70" t="s">
        <v>118</v>
      </c>
      <c r="E15" s="70" t="s">
        <v>98</v>
      </c>
      <c r="F15" s="179"/>
      <c r="G15" s="182"/>
      <c r="H15" s="71">
        <v>1500000000</v>
      </c>
      <c r="I15" s="73">
        <v>0</v>
      </c>
      <c r="J15" s="73">
        <v>0</v>
      </c>
      <c r="K15" s="73">
        <v>0</v>
      </c>
      <c r="L15" s="73">
        <v>0</v>
      </c>
      <c r="M15" s="73">
        <v>0</v>
      </c>
      <c r="N15" s="71">
        <f t="shared" si="1"/>
        <v>1500000000</v>
      </c>
      <c r="O15" s="152"/>
      <c r="P15" s="152"/>
      <c r="Q15" s="148"/>
    </row>
    <row r="16" spans="1:17" ht="75.75" customHeight="1" x14ac:dyDescent="0.25">
      <c r="A16" s="176"/>
      <c r="B16" s="150"/>
      <c r="C16" s="150"/>
      <c r="D16" s="70" t="s">
        <v>119</v>
      </c>
      <c r="E16" s="70" t="s">
        <v>98</v>
      </c>
      <c r="F16" s="180"/>
      <c r="G16" s="183"/>
      <c r="H16" s="71">
        <v>200000000</v>
      </c>
      <c r="I16" s="73">
        <v>0</v>
      </c>
      <c r="J16" s="73">
        <v>0</v>
      </c>
      <c r="K16" s="73">
        <v>0</v>
      </c>
      <c r="L16" s="73">
        <v>0</v>
      </c>
      <c r="M16" s="73">
        <v>0</v>
      </c>
      <c r="N16" s="71">
        <f t="shared" si="1"/>
        <v>200000000</v>
      </c>
      <c r="O16" s="152"/>
      <c r="P16" s="152"/>
      <c r="Q16" s="148"/>
    </row>
    <row r="17" spans="1:17" ht="90.75" customHeight="1" x14ac:dyDescent="0.25">
      <c r="A17" s="176"/>
      <c r="B17" s="69" t="s">
        <v>120</v>
      </c>
      <c r="C17" s="69">
        <v>6</v>
      </c>
      <c r="D17" s="70" t="s">
        <v>121</v>
      </c>
      <c r="E17" s="70" t="s">
        <v>98</v>
      </c>
      <c r="F17" s="88" t="s">
        <v>122</v>
      </c>
      <c r="G17" s="89" t="s">
        <v>123</v>
      </c>
      <c r="H17" s="71">
        <v>3700000000</v>
      </c>
      <c r="I17" s="73">
        <v>0</v>
      </c>
      <c r="J17" s="73">
        <v>0</v>
      </c>
      <c r="K17" s="73">
        <v>0</v>
      </c>
      <c r="L17" s="73">
        <v>0</v>
      </c>
      <c r="M17" s="73">
        <v>0</v>
      </c>
      <c r="N17" s="71">
        <f t="shared" si="1"/>
        <v>3700000000</v>
      </c>
      <c r="O17" s="152"/>
      <c r="P17" s="152"/>
      <c r="Q17" s="148"/>
    </row>
    <row r="18" spans="1:17" ht="102.75" customHeight="1" x14ac:dyDescent="0.25">
      <c r="A18" s="176"/>
      <c r="B18" s="149" t="s">
        <v>124</v>
      </c>
      <c r="C18" s="149">
        <v>5</v>
      </c>
      <c r="D18" s="70" t="s">
        <v>125</v>
      </c>
      <c r="E18" s="70" t="s">
        <v>98</v>
      </c>
      <c r="F18" s="178" t="s">
        <v>126</v>
      </c>
      <c r="G18" s="181" t="s">
        <v>127</v>
      </c>
      <c r="H18" s="71">
        <v>1600000000</v>
      </c>
      <c r="I18" s="73">
        <v>0</v>
      </c>
      <c r="J18" s="73">
        <v>0</v>
      </c>
      <c r="K18" s="73">
        <v>0</v>
      </c>
      <c r="L18" s="73">
        <v>0</v>
      </c>
      <c r="M18" s="73">
        <v>0</v>
      </c>
      <c r="N18" s="71">
        <f t="shared" si="1"/>
        <v>1600000000</v>
      </c>
      <c r="O18" s="152"/>
      <c r="P18" s="152"/>
      <c r="Q18" s="148"/>
    </row>
    <row r="19" spans="1:17" ht="81" customHeight="1" x14ac:dyDescent="0.25">
      <c r="A19" s="176"/>
      <c r="B19" s="156"/>
      <c r="C19" s="156"/>
      <c r="D19" s="70" t="s">
        <v>128</v>
      </c>
      <c r="E19" s="70" t="s">
        <v>98</v>
      </c>
      <c r="F19" s="179"/>
      <c r="G19" s="182"/>
      <c r="H19" s="71">
        <v>60000000</v>
      </c>
      <c r="I19" s="73">
        <v>0</v>
      </c>
      <c r="J19" s="73">
        <v>0</v>
      </c>
      <c r="K19" s="73">
        <v>0</v>
      </c>
      <c r="L19" s="73">
        <v>0</v>
      </c>
      <c r="M19" s="73">
        <v>0</v>
      </c>
      <c r="N19" s="71">
        <f t="shared" si="1"/>
        <v>60000000</v>
      </c>
      <c r="O19" s="152"/>
      <c r="P19" s="152"/>
      <c r="Q19" s="148"/>
    </row>
    <row r="20" spans="1:17" ht="67.5" customHeight="1" x14ac:dyDescent="0.25">
      <c r="A20" s="176"/>
      <c r="B20" s="156"/>
      <c r="C20" s="156"/>
      <c r="D20" s="70" t="s">
        <v>128</v>
      </c>
      <c r="E20" s="70" t="s">
        <v>98</v>
      </c>
      <c r="F20" s="180"/>
      <c r="G20" s="182"/>
      <c r="H20" s="71">
        <v>1040000000</v>
      </c>
      <c r="I20" s="73"/>
      <c r="J20" s="73"/>
      <c r="K20" s="73">
        <v>1040000000</v>
      </c>
      <c r="L20" s="73">
        <v>0</v>
      </c>
      <c r="M20" s="73">
        <v>0</v>
      </c>
      <c r="N20" s="71">
        <f t="shared" si="1"/>
        <v>0</v>
      </c>
      <c r="O20" s="152"/>
      <c r="P20" s="152"/>
      <c r="Q20" s="148"/>
    </row>
    <row r="21" spans="1:17" ht="69" customHeight="1" x14ac:dyDescent="0.25">
      <c r="A21" s="176"/>
      <c r="B21" s="156"/>
      <c r="C21" s="150"/>
      <c r="D21" s="70" t="s">
        <v>119</v>
      </c>
      <c r="E21" s="70" t="s">
        <v>98</v>
      </c>
      <c r="F21" s="90" t="s">
        <v>129</v>
      </c>
      <c r="G21" s="183"/>
      <c r="H21" s="71">
        <v>0</v>
      </c>
      <c r="I21" s="73">
        <v>0</v>
      </c>
      <c r="J21" s="73">
        <v>1040000000</v>
      </c>
      <c r="K21" s="73"/>
      <c r="L21" s="73">
        <v>0</v>
      </c>
      <c r="M21" s="73">
        <v>0</v>
      </c>
      <c r="N21" s="71">
        <f t="shared" si="1"/>
        <v>1040000000</v>
      </c>
      <c r="O21" s="152"/>
      <c r="P21" s="152"/>
      <c r="Q21" s="148"/>
    </row>
    <row r="22" spans="1:17" ht="141.75" customHeight="1" x14ac:dyDescent="0.25">
      <c r="A22" s="176"/>
      <c r="B22" s="156"/>
      <c r="C22" s="156">
        <v>4</v>
      </c>
      <c r="D22" s="70" t="s">
        <v>130</v>
      </c>
      <c r="E22" s="70" t="s">
        <v>98</v>
      </c>
      <c r="F22" s="173" t="s">
        <v>131</v>
      </c>
      <c r="G22" s="181" t="s">
        <v>132</v>
      </c>
      <c r="H22" s="71">
        <v>8500000000</v>
      </c>
      <c r="I22" s="73">
        <v>0</v>
      </c>
      <c r="J22" s="73">
        <v>0</v>
      </c>
      <c r="K22" s="73">
        <v>0</v>
      </c>
      <c r="L22" s="73">
        <v>0</v>
      </c>
      <c r="M22" s="73">
        <v>0</v>
      </c>
      <c r="N22" s="71">
        <f t="shared" si="1"/>
        <v>8500000000</v>
      </c>
      <c r="O22" s="152"/>
      <c r="P22" s="152"/>
      <c r="Q22" s="148"/>
    </row>
    <row r="23" spans="1:17" ht="99" customHeight="1" x14ac:dyDescent="0.25">
      <c r="A23" s="177"/>
      <c r="B23" s="150"/>
      <c r="C23" s="150"/>
      <c r="D23" s="70" t="s">
        <v>133</v>
      </c>
      <c r="E23" s="70" t="s">
        <v>98</v>
      </c>
      <c r="F23" s="184"/>
      <c r="G23" s="183"/>
      <c r="H23" s="71">
        <v>3000000000</v>
      </c>
      <c r="I23" s="73">
        <v>0</v>
      </c>
      <c r="J23" s="73">
        <v>0</v>
      </c>
      <c r="K23" s="73">
        <v>0</v>
      </c>
      <c r="L23" s="73">
        <v>0</v>
      </c>
      <c r="M23" s="73">
        <v>0</v>
      </c>
      <c r="N23" s="71">
        <f t="shared" si="1"/>
        <v>3000000000</v>
      </c>
      <c r="O23" s="152"/>
      <c r="P23" s="152"/>
      <c r="Q23" s="148"/>
    </row>
    <row r="24" spans="1:17" ht="24" customHeight="1" x14ac:dyDescent="0.25">
      <c r="A24" s="75"/>
      <c r="B24" s="76"/>
      <c r="C24" s="76"/>
      <c r="D24" s="76"/>
      <c r="E24" s="76"/>
      <c r="F24" s="77"/>
      <c r="G24" s="77"/>
      <c r="H24" s="78">
        <f>SUM(H11:H23)</f>
        <v>28000000000</v>
      </c>
      <c r="I24" s="79">
        <f t="shared" ref="I24:M24" si="2">SUM(I12:I23)</f>
        <v>0</v>
      </c>
      <c r="J24" s="79">
        <f t="shared" si="2"/>
        <v>1040000000</v>
      </c>
      <c r="K24" s="79">
        <f t="shared" si="2"/>
        <v>1040000000</v>
      </c>
      <c r="L24" s="79">
        <f t="shared" si="2"/>
        <v>0</v>
      </c>
      <c r="M24" s="79">
        <f t="shared" si="2"/>
        <v>0</v>
      </c>
      <c r="N24" s="78">
        <f>SUM(N11:N23)</f>
        <v>28000000000</v>
      </c>
      <c r="O24" s="80"/>
      <c r="P24" s="80"/>
      <c r="Q24" s="81"/>
    </row>
    <row r="25" spans="1:17" ht="189" customHeight="1" x14ac:dyDescent="0.25">
      <c r="A25" s="170" t="s">
        <v>134</v>
      </c>
      <c r="B25" s="91" t="s">
        <v>135</v>
      </c>
      <c r="C25" s="92">
        <v>1</v>
      </c>
      <c r="D25" s="70" t="s">
        <v>136</v>
      </c>
      <c r="E25" s="70" t="s">
        <v>137</v>
      </c>
      <c r="F25" s="88" t="s">
        <v>138</v>
      </c>
      <c r="G25" s="72" t="s">
        <v>139</v>
      </c>
      <c r="H25" s="71">
        <v>1680000000</v>
      </c>
      <c r="I25" s="73">
        <v>0</v>
      </c>
      <c r="J25" s="73">
        <v>0</v>
      </c>
      <c r="K25" s="73">
        <v>0</v>
      </c>
      <c r="L25" s="73">
        <v>0</v>
      </c>
      <c r="M25" s="73">
        <v>0</v>
      </c>
      <c r="N25" s="71">
        <f t="shared" si="1"/>
        <v>1680000000</v>
      </c>
      <c r="O25" s="152" t="s">
        <v>140</v>
      </c>
      <c r="P25" s="152" t="s">
        <v>141</v>
      </c>
      <c r="Q25" s="148" t="s">
        <v>142</v>
      </c>
    </row>
    <row r="26" spans="1:17" ht="215.25" customHeight="1" x14ac:dyDescent="0.25">
      <c r="A26" s="171"/>
      <c r="B26" s="82" t="s">
        <v>143</v>
      </c>
      <c r="C26" s="82">
        <v>845</v>
      </c>
      <c r="D26" s="93" t="s">
        <v>144</v>
      </c>
      <c r="E26" s="70" t="s">
        <v>137</v>
      </c>
      <c r="F26" s="88" t="s">
        <v>145</v>
      </c>
      <c r="G26" s="72" t="s">
        <v>146</v>
      </c>
      <c r="H26" s="71">
        <v>8520000000</v>
      </c>
      <c r="I26" s="73">
        <v>0</v>
      </c>
      <c r="J26" s="73">
        <v>0</v>
      </c>
      <c r="K26" s="73">
        <v>0</v>
      </c>
      <c r="L26" s="73">
        <v>0</v>
      </c>
      <c r="M26" s="73">
        <v>0</v>
      </c>
      <c r="N26" s="71">
        <f t="shared" si="1"/>
        <v>8520000000</v>
      </c>
      <c r="O26" s="152"/>
      <c r="P26" s="152"/>
      <c r="Q26" s="148"/>
    </row>
    <row r="27" spans="1:17" ht="187.5" customHeight="1" x14ac:dyDescent="0.25">
      <c r="A27" s="171"/>
      <c r="B27" s="149" t="s">
        <v>147</v>
      </c>
      <c r="C27" s="149">
        <v>80</v>
      </c>
      <c r="D27" s="70" t="s">
        <v>148</v>
      </c>
      <c r="E27" s="70" t="s">
        <v>137</v>
      </c>
      <c r="F27" s="173" t="s">
        <v>149</v>
      </c>
      <c r="G27" s="166" t="s">
        <v>150</v>
      </c>
      <c r="H27" s="71">
        <v>2000000000</v>
      </c>
      <c r="I27" s="73">
        <v>0</v>
      </c>
      <c r="J27" s="73">
        <v>0</v>
      </c>
      <c r="K27" s="73">
        <v>0</v>
      </c>
      <c r="L27" s="73">
        <v>0</v>
      </c>
      <c r="M27" s="73">
        <v>0</v>
      </c>
      <c r="N27" s="71">
        <f t="shared" si="1"/>
        <v>2000000000</v>
      </c>
      <c r="O27" s="152"/>
      <c r="P27" s="152"/>
      <c r="Q27" s="148"/>
    </row>
    <row r="28" spans="1:17" ht="111" customHeight="1" x14ac:dyDescent="0.25">
      <c r="A28" s="172"/>
      <c r="B28" s="156"/>
      <c r="C28" s="156"/>
      <c r="D28" s="70" t="s">
        <v>151</v>
      </c>
      <c r="E28" s="70" t="s">
        <v>137</v>
      </c>
      <c r="F28" s="174"/>
      <c r="G28" s="164"/>
      <c r="H28" s="71">
        <v>2800000000</v>
      </c>
      <c r="I28" s="73">
        <v>0</v>
      </c>
      <c r="J28" s="73">
        <v>0</v>
      </c>
      <c r="K28" s="73">
        <v>0</v>
      </c>
      <c r="L28" s="73">
        <v>0</v>
      </c>
      <c r="M28" s="73">
        <v>0</v>
      </c>
      <c r="N28" s="71">
        <f t="shared" si="1"/>
        <v>2800000000</v>
      </c>
      <c r="O28" s="152"/>
      <c r="P28" s="152"/>
      <c r="Q28" s="148"/>
    </row>
    <row r="29" spans="1:17" ht="24" customHeight="1" x14ac:dyDescent="0.25">
      <c r="A29" s="75"/>
      <c r="B29" s="76"/>
      <c r="C29" s="76"/>
      <c r="D29" s="76"/>
      <c r="E29" s="76"/>
      <c r="F29" s="77"/>
      <c r="G29" s="77"/>
      <c r="H29" s="78">
        <f t="shared" ref="H29:N29" si="3">SUM(H25:H28)</f>
        <v>15000000000</v>
      </c>
      <c r="I29" s="79">
        <f t="shared" si="3"/>
        <v>0</v>
      </c>
      <c r="J29" s="79">
        <f t="shared" si="3"/>
        <v>0</v>
      </c>
      <c r="K29" s="79">
        <f t="shared" si="3"/>
        <v>0</v>
      </c>
      <c r="L29" s="79">
        <f t="shared" si="3"/>
        <v>0</v>
      </c>
      <c r="M29" s="79">
        <f t="shared" si="3"/>
        <v>0</v>
      </c>
      <c r="N29" s="78">
        <f t="shared" si="3"/>
        <v>15000000000</v>
      </c>
      <c r="O29" s="80"/>
      <c r="P29" s="80"/>
      <c r="Q29" s="81"/>
    </row>
    <row r="30" spans="1:17" ht="198.75" customHeight="1" x14ac:dyDescent="0.25">
      <c r="A30" s="151" t="s">
        <v>152</v>
      </c>
      <c r="B30" s="69" t="s">
        <v>153</v>
      </c>
      <c r="C30" s="149">
        <v>2</v>
      </c>
      <c r="D30" s="70" t="s">
        <v>154</v>
      </c>
      <c r="E30" s="70" t="s">
        <v>137</v>
      </c>
      <c r="F30" s="70" t="s">
        <v>155</v>
      </c>
      <c r="G30" s="72" t="s">
        <v>156</v>
      </c>
      <c r="H30" s="162">
        <v>2000000000</v>
      </c>
      <c r="I30" s="162">
        <v>0</v>
      </c>
      <c r="J30" s="162">
        <v>0</v>
      </c>
      <c r="K30" s="162">
        <v>0</v>
      </c>
      <c r="L30" s="162">
        <v>0</v>
      </c>
      <c r="M30" s="162">
        <v>0</v>
      </c>
      <c r="N30" s="162">
        <f t="shared" si="1"/>
        <v>2000000000</v>
      </c>
      <c r="O30" s="152" t="s">
        <v>101</v>
      </c>
      <c r="P30" s="152" t="s">
        <v>141</v>
      </c>
      <c r="Q30" s="148" t="s">
        <v>142</v>
      </c>
    </row>
    <row r="31" spans="1:17" ht="216" customHeight="1" x14ac:dyDescent="0.25">
      <c r="A31" s="151"/>
      <c r="B31" s="69" t="s">
        <v>157</v>
      </c>
      <c r="C31" s="150"/>
      <c r="D31" s="70" t="s">
        <v>158</v>
      </c>
      <c r="E31" s="70" t="s">
        <v>137</v>
      </c>
      <c r="F31" s="70" t="s">
        <v>155</v>
      </c>
      <c r="G31" s="72" t="s">
        <v>156</v>
      </c>
      <c r="H31" s="163"/>
      <c r="I31" s="163"/>
      <c r="J31" s="163">
        <v>0</v>
      </c>
      <c r="K31" s="163">
        <v>0</v>
      </c>
      <c r="L31" s="163">
        <v>0</v>
      </c>
      <c r="M31" s="163">
        <v>0</v>
      </c>
      <c r="N31" s="163">
        <f t="shared" si="1"/>
        <v>0</v>
      </c>
      <c r="O31" s="152"/>
      <c r="P31" s="152"/>
      <c r="Q31" s="148"/>
    </row>
    <row r="32" spans="1:17" ht="185.25" customHeight="1" x14ac:dyDescent="0.25">
      <c r="A32" s="151"/>
      <c r="B32" s="87" t="s">
        <v>143</v>
      </c>
      <c r="C32" s="149">
        <v>4</v>
      </c>
      <c r="D32" s="70" t="s">
        <v>154</v>
      </c>
      <c r="E32" s="70" t="s">
        <v>137</v>
      </c>
      <c r="F32" s="70" t="s">
        <v>159</v>
      </c>
      <c r="G32" s="72" t="s">
        <v>160</v>
      </c>
      <c r="H32" s="162">
        <f>6230000000+70000000</f>
        <v>6300000000</v>
      </c>
      <c r="I32" s="162">
        <v>0</v>
      </c>
      <c r="J32" s="162">
        <v>0</v>
      </c>
      <c r="K32" s="162">
        <v>0</v>
      </c>
      <c r="L32" s="162">
        <v>0</v>
      </c>
      <c r="M32" s="162">
        <v>0</v>
      </c>
      <c r="N32" s="162">
        <f t="shared" si="1"/>
        <v>6300000000</v>
      </c>
      <c r="O32" s="152"/>
      <c r="P32" s="152"/>
      <c r="Q32" s="148"/>
    </row>
    <row r="33" spans="1:17" ht="231.75" customHeight="1" x14ac:dyDescent="0.25">
      <c r="A33" s="151"/>
      <c r="B33" s="69" t="s">
        <v>161</v>
      </c>
      <c r="C33" s="150"/>
      <c r="D33" s="70" t="s">
        <v>158</v>
      </c>
      <c r="E33" s="70" t="s">
        <v>137</v>
      </c>
      <c r="F33" s="70" t="s">
        <v>159</v>
      </c>
      <c r="G33" s="72" t="s">
        <v>160</v>
      </c>
      <c r="H33" s="163"/>
      <c r="I33" s="163">
        <v>0</v>
      </c>
      <c r="J33" s="163">
        <v>0</v>
      </c>
      <c r="K33" s="163">
        <v>0</v>
      </c>
      <c r="L33" s="163">
        <v>0</v>
      </c>
      <c r="M33" s="163">
        <v>0</v>
      </c>
      <c r="N33" s="163">
        <f t="shared" si="1"/>
        <v>0</v>
      </c>
      <c r="O33" s="152"/>
      <c r="P33" s="152"/>
      <c r="Q33" s="148"/>
    </row>
    <row r="34" spans="1:17" ht="228.75" customHeight="1" x14ac:dyDescent="0.25">
      <c r="A34" s="151"/>
      <c r="B34" s="69" t="s">
        <v>147</v>
      </c>
      <c r="C34" s="69">
        <v>1</v>
      </c>
      <c r="D34" s="70" t="s">
        <v>162</v>
      </c>
      <c r="E34" s="70" t="s">
        <v>137</v>
      </c>
      <c r="F34" s="70" t="s">
        <v>163</v>
      </c>
      <c r="G34" s="72" t="s">
        <v>164</v>
      </c>
      <c r="H34" s="71">
        <v>200000000</v>
      </c>
      <c r="I34" s="73">
        <v>0</v>
      </c>
      <c r="J34" s="73">
        <v>0</v>
      </c>
      <c r="K34" s="73">
        <v>0</v>
      </c>
      <c r="L34" s="73">
        <v>0</v>
      </c>
      <c r="M34" s="73">
        <v>0</v>
      </c>
      <c r="N34" s="73">
        <f>+H34+I34+J34-K34-L34+M34</f>
        <v>200000000</v>
      </c>
      <c r="O34" s="152"/>
      <c r="P34" s="152"/>
      <c r="Q34" s="148"/>
    </row>
    <row r="35" spans="1:17" ht="24" customHeight="1" x14ac:dyDescent="0.25">
      <c r="A35" s="75"/>
      <c r="B35" s="76"/>
      <c r="C35" s="76"/>
      <c r="D35" s="76"/>
      <c r="E35" s="76"/>
      <c r="F35" s="77"/>
      <c r="G35" s="77"/>
      <c r="H35" s="78">
        <f>SUM(H30:H34)</f>
        <v>8500000000</v>
      </c>
      <c r="I35" s="79">
        <f t="shared" ref="I35:M35" si="4">SUM(I30:I34)</f>
        <v>0</v>
      </c>
      <c r="J35" s="79">
        <f t="shared" si="4"/>
        <v>0</v>
      </c>
      <c r="K35" s="79">
        <f t="shared" si="4"/>
        <v>0</v>
      </c>
      <c r="L35" s="79">
        <f t="shared" si="4"/>
        <v>0</v>
      </c>
      <c r="M35" s="79">
        <f t="shared" si="4"/>
        <v>0</v>
      </c>
      <c r="N35" s="78">
        <f>SUM(N30:N34)</f>
        <v>8500000000</v>
      </c>
      <c r="O35" s="80"/>
      <c r="P35" s="80"/>
      <c r="Q35" s="81"/>
    </row>
    <row r="36" spans="1:17" ht="192" customHeight="1" x14ac:dyDescent="0.25">
      <c r="A36" s="168" t="s">
        <v>165</v>
      </c>
      <c r="B36" s="149" t="s">
        <v>166</v>
      </c>
      <c r="C36" s="149">
        <v>58</v>
      </c>
      <c r="D36" s="70" t="s">
        <v>167</v>
      </c>
      <c r="E36" s="70" t="s">
        <v>137</v>
      </c>
      <c r="F36" s="70" t="s">
        <v>168</v>
      </c>
      <c r="G36" s="95" t="s">
        <v>169</v>
      </c>
      <c r="H36" s="71">
        <v>0</v>
      </c>
      <c r="I36" s="73">
        <v>0</v>
      </c>
      <c r="J36" s="73">
        <v>2600000000</v>
      </c>
      <c r="K36" s="73">
        <v>0</v>
      </c>
      <c r="L36" s="73">
        <v>0</v>
      </c>
      <c r="M36" s="73">
        <v>0</v>
      </c>
      <c r="N36" s="73">
        <f>+H36+I36+J36-K36-L36+M36</f>
        <v>2600000000</v>
      </c>
      <c r="O36" s="152" t="s">
        <v>170</v>
      </c>
      <c r="P36" s="152" t="s">
        <v>141</v>
      </c>
      <c r="Q36" s="148" t="s">
        <v>142</v>
      </c>
    </row>
    <row r="37" spans="1:17" ht="193.5" customHeight="1" x14ac:dyDescent="0.25">
      <c r="A37" s="169"/>
      <c r="B37" s="156"/>
      <c r="C37" s="156"/>
      <c r="D37" s="70" t="s">
        <v>167</v>
      </c>
      <c r="E37" s="70" t="s">
        <v>137</v>
      </c>
      <c r="F37" s="70" t="s">
        <v>171</v>
      </c>
      <c r="G37" s="95" t="s">
        <v>169</v>
      </c>
      <c r="H37" s="71">
        <v>8000000000</v>
      </c>
      <c r="I37" s="73">
        <v>0</v>
      </c>
      <c r="J37" s="73">
        <v>0</v>
      </c>
      <c r="K37" s="73">
        <v>0</v>
      </c>
      <c r="L37" s="73">
        <v>0</v>
      </c>
      <c r="M37" s="73">
        <v>0</v>
      </c>
      <c r="N37" s="73">
        <f t="shared" ref="N37:N41" si="5">+H37+I37+J37-K37-L37+M37</f>
        <v>8000000000</v>
      </c>
      <c r="O37" s="152"/>
      <c r="P37" s="152"/>
      <c r="Q37" s="148"/>
    </row>
    <row r="38" spans="1:17" ht="145.5" customHeight="1" x14ac:dyDescent="0.25">
      <c r="A38" s="169"/>
      <c r="B38" s="156"/>
      <c r="C38" s="156"/>
      <c r="D38" s="70" t="s">
        <v>172</v>
      </c>
      <c r="E38" s="70" t="s">
        <v>137</v>
      </c>
      <c r="F38" s="70" t="s">
        <v>171</v>
      </c>
      <c r="G38" s="95" t="s">
        <v>169</v>
      </c>
      <c r="H38" s="71">
        <v>1000000000</v>
      </c>
      <c r="I38" s="73">
        <v>0</v>
      </c>
      <c r="J38" s="73">
        <v>0</v>
      </c>
      <c r="K38" s="73">
        <v>0</v>
      </c>
      <c r="L38" s="73">
        <v>0</v>
      </c>
      <c r="M38" s="73">
        <v>0</v>
      </c>
      <c r="N38" s="73">
        <f t="shared" si="5"/>
        <v>1000000000</v>
      </c>
      <c r="O38" s="152"/>
      <c r="P38" s="152"/>
      <c r="Q38" s="148"/>
    </row>
    <row r="39" spans="1:17" ht="131.25" customHeight="1" x14ac:dyDescent="0.25">
      <c r="A39" s="169"/>
      <c r="B39" s="150"/>
      <c r="C39" s="150"/>
      <c r="D39" s="70" t="s">
        <v>173</v>
      </c>
      <c r="E39" s="70" t="s">
        <v>137</v>
      </c>
      <c r="F39" s="70" t="s">
        <v>171</v>
      </c>
      <c r="G39" s="95" t="s">
        <v>169</v>
      </c>
      <c r="H39" s="71">
        <f>22500362826+10500000000</f>
        <v>33000362826</v>
      </c>
      <c r="I39" s="73">
        <v>0</v>
      </c>
      <c r="J39" s="73">
        <v>0</v>
      </c>
      <c r="K39" s="73">
        <v>2600000000</v>
      </c>
      <c r="L39" s="73">
        <v>0</v>
      </c>
      <c r="M39" s="73">
        <v>0</v>
      </c>
      <c r="N39" s="73">
        <f t="shared" si="5"/>
        <v>30400362826</v>
      </c>
      <c r="O39" s="152"/>
      <c r="P39" s="152"/>
      <c r="Q39" s="148"/>
    </row>
    <row r="40" spans="1:17" ht="141" customHeight="1" x14ac:dyDescent="0.25">
      <c r="A40" s="169"/>
      <c r="B40" s="149" t="s">
        <v>174</v>
      </c>
      <c r="C40" s="149">
        <v>5</v>
      </c>
      <c r="D40" s="70" t="s">
        <v>175</v>
      </c>
      <c r="E40" s="70" t="s">
        <v>137</v>
      </c>
      <c r="F40" s="70" t="s">
        <v>176</v>
      </c>
      <c r="G40" s="96" t="s">
        <v>177</v>
      </c>
      <c r="H40" s="71">
        <v>2205000000</v>
      </c>
      <c r="I40" s="73">
        <v>0</v>
      </c>
      <c r="J40" s="73">
        <v>0</v>
      </c>
      <c r="K40" s="73">
        <v>0</v>
      </c>
      <c r="L40" s="73">
        <v>0</v>
      </c>
      <c r="M40" s="73">
        <v>0</v>
      </c>
      <c r="N40" s="73">
        <f t="shared" si="5"/>
        <v>2205000000</v>
      </c>
      <c r="O40" s="152"/>
      <c r="P40" s="152"/>
      <c r="Q40" s="148"/>
    </row>
    <row r="41" spans="1:17" ht="139.5" customHeight="1" x14ac:dyDescent="0.25">
      <c r="A41" s="169"/>
      <c r="B41" s="150"/>
      <c r="C41" s="150"/>
      <c r="D41" s="70" t="s">
        <v>178</v>
      </c>
      <c r="E41" s="70" t="s">
        <v>137</v>
      </c>
      <c r="F41" s="70" t="s">
        <v>176</v>
      </c>
      <c r="G41" s="95" t="s">
        <v>177</v>
      </c>
      <c r="H41" s="71">
        <v>697000000</v>
      </c>
      <c r="I41" s="73">
        <v>0</v>
      </c>
      <c r="J41" s="73">
        <v>0</v>
      </c>
      <c r="K41" s="73">
        <v>0</v>
      </c>
      <c r="L41" s="73">
        <v>0</v>
      </c>
      <c r="M41" s="73">
        <v>0</v>
      </c>
      <c r="N41" s="73">
        <f t="shared" si="5"/>
        <v>697000000</v>
      </c>
      <c r="O41" s="152"/>
      <c r="P41" s="152"/>
      <c r="Q41" s="148"/>
    </row>
    <row r="42" spans="1:17" ht="24" customHeight="1" x14ac:dyDescent="0.25">
      <c r="A42" s="75"/>
      <c r="B42" s="76"/>
      <c r="C42" s="76"/>
      <c r="D42" s="76"/>
      <c r="E42" s="76"/>
      <c r="F42" s="77"/>
      <c r="G42" s="77"/>
      <c r="H42" s="78">
        <f t="shared" ref="H42:M42" si="6">SUM(H36:H41)</f>
        <v>44902362826</v>
      </c>
      <c r="I42" s="78">
        <f t="shared" si="6"/>
        <v>0</v>
      </c>
      <c r="J42" s="78">
        <f t="shared" si="6"/>
        <v>2600000000</v>
      </c>
      <c r="K42" s="78">
        <f t="shared" si="6"/>
        <v>2600000000</v>
      </c>
      <c r="L42" s="78">
        <f t="shared" si="6"/>
        <v>0</v>
      </c>
      <c r="M42" s="78">
        <f t="shared" si="6"/>
        <v>0</v>
      </c>
      <c r="N42" s="78">
        <f>SUM(N36:N41)</f>
        <v>44902362826</v>
      </c>
      <c r="O42" s="80"/>
      <c r="P42" s="80"/>
      <c r="Q42" s="81"/>
    </row>
    <row r="43" spans="1:17" ht="152.25" customHeight="1" x14ac:dyDescent="0.25">
      <c r="A43" s="151" t="s">
        <v>179</v>
      </c>
      <c r="B43" s="97" t="s">
        <v>180</v>
      </c>
      <c r="C43" s="69">
        <v>244</v>
      </c>
      <c r="D43" s="97" t="s">
        <v>181</v>
      </c>
      <c r="E43" s="70" t="s">
        <v>98</v>
      </c>
      <c r="F43" s="69" t="s">
        <v>182</v>
      </c>
      <c r="G43" s="95" t="s">
        <v>183</v>
      </c>
      <c r="H43" s="71">
        <f>80612053923+47951282980</f>
        <v>128563336903</v>
      </c>
      <c r="I43" s="73">
        <v>0</v>
      </c>
      <c r="J43" s="73">
        <v>0</v>
      </c>
      <c r="K43" s="73">
        <v>0</v>
      </c>
      <c r="L43" s="73">
        <v>0</v>
      </c>
      <c r="M43" s="73">
        <v>0</v>
      </c>
      <c r="N43" s="73">
        <f>+H43+I43+J43-K43-L43+M43</f>
        <v>128563336903</v>
      </c>
      <c r="O43" s="152" t="s">
        <v>184</v>
      </c>
      <c r="P43" s="152" t="s">
        <v>185</v>
      </c>
      <c r="Q43" s="148" t="s">
        <v>186</v>
      </c>
    </row>
    <row r="44" spans="1:17" ht="189" customHeight="1" x14ac:dyDescent="0.25">
      <c r="A44" s="151"/>
      <c r="B44" s="70" t="s">
        <v>180</v>
      </c>
      <c r="C44" s="69">
        <v>850</v>
      </c>
      <c r="D44" s="70" t="s">
        <v>187</v>
      </c>
      <c r="E44" s="70" t="s">
        <v>98</v>
      </c>
      <c r="F44" s="69" t="s">
        <v>188</v>
      </c>
      <c r="G44" s="89" t="s">
        <v>189</v>
      </c>
      <c r="H44" s="71">
        <v>0</v>
      </c>
      <c r="I44" s="98">
        <v>62337913256</v>
      </c>
      <c r="J44" s="73">
        <v>0</v>
      </c>
      <c r="K44" s="73">
        <v>0</v>
      </c>
      <c r="L44" s="73">
        <v>0</v>
      </c>
      <c r="M44" s="73">
        <v>0</v>
      </c>
      <c r="N44" s="73">
        <f t="shared" ref="N44:N51" si="7">+H44+I44+J44-K44-L44+M44</f>
        <v>62337913256</v>
      </c>
      <c r="O44" s="152"/>
      <c r="P44" s="152"/>
      <c r="Q44" s="148"/>
    </row>
    <row r="45" spans="1:17" ht="167.25" customHeight="1" x14ac:dyDescent="0.25">
      <c r="A45" s="151"/>
      <c r="B45" s="70" t="s">
        <v>190</v>
      </c>
      <c r="C45" s="69">
        <v>134</v>
      </c>
      <c r="D45" s="70" t="s">
        <v>191</v>
      </c>
      <c r="E45" s="70" t="s">
        <v>98</v>
      </c>
      <c r="F45" s="69" t="s">
        <v>192</v>
      </c>
      <c r="G45" s="72" t="s">
        <v>193</v>
      </c>
      <c r="H45" s="71">
        <f>19838959940+25048717020</f>
        <v>44887676960</v>
      </c>
      <c r="I45" s="73">
        <v>0</v>
      </c>
      <c r="J45" s="73">
        <v>0</v>
      </c>
      <c r="K45" s="73">
        <v>0</v>
      </c>
      <c r="L45" s="73">
        <v>0</v>
      </c>
      <c r="M45" s="73">
        <v>0</v>
      </c>
      <c r="N45" s="73">
        <f t="shared" si="7"/>
        <v>44887676960</v>
      </c>
      <c r="O45" s="152"/>
      <c r="P45" s="152"/>
      <c r="Q45" s="148"/>
    </row>
    <row r="46" spans="1:17" ht="24" customHeight="1" x14ac:dyDescent="0.25">
      <c r="A46" s="75"/>
      <c r="B46" s="76"/>
      <c r="C46" s="76"/>
      <c r="D46" s="76"/>
      <c r="E46" s="76"/>
      <c r="F46" s="77"/>
      <c r="G46" s="77"/>
      <c r="H46" s="78">
        <f t="shared" ref="H46:N46" si="8">SUM(H43:H45)</f>
        <v>173451013863</v>
      </c>
      <c r="I46" s="79">
        <f t="shared" si="8"/>
        <v>62337913256</v>
      </c>
      <c r="J46" s="79">
        <f t="shared" si="8"/>
        <v>0</v>
      </c>
      <c r="K46" s="79">
        <f t="shared" si="8"/>
        <v>0</v>
      </c>
      <c r="L46" s="79">
        <f t="shared" si="8"/>
        <v>0</v>
      </c>
      <c r="M46" s="79">
        <f t="shared" si="8"/>
        <v>0</v>
      </c>
      <c r="N46" s="78">
        <f t="shared" si="8"/>
        <v>235788927119</v>
      </c>
      <c r="O46" s="80"/>
      <c r="P46" s="80"/>
      <c r="Q46" s="81"/>
    </row>
    <row r="47" spans="1:17" ht="190.5" customHeight="1" x14ac:dyDescent="0.25">
      <c r="A47" s="151" t="s">
        <v>194</v>
      </c>
      <c r="B47" s="149" t="s">
        <v>195</v>
      </c>
      <c r="C47" s="149">
        <v>192</v>
      </c>
      <c r="D47" s="70" t="s">
        <v>196</v>
      </c>
      <c r="E47" s="70" t="s">
        <v>197</v>
      </c>
      <c r="F47" s="156" t="s">
        <v>198</v>
      </c>
      <c r="G47" s="164" t="s">
        <v>199</v>
      </c>
      <c r="H47" s="162">
        <v>5000000000</v>
      </c>
      <c r="I47" s="162">
        <v>0</v>
      </c>
      <c r="J47" s="162">
        <v>0</v>
      </c>
      <c r="K47" s="162">
        <v>0</v>
      </c>
      <c r="L47" s="162">
        <v>0</v>
      </c>
      <c r="M47" s="162">
        <v>0</v>
      </c>
      <c r="N47" s="162">
        <f t="shared" si="7"/>
        <v>5000000000</v>
      </c>
      <c r="O47" s="167" t="s">
        <v>184</v>
      </c>
      <c r="P47" s="167" t="s">
        <v>200</v>
      </c>
      <c r="Q47" s="148" t="s">
        <v>201</v>
      </c>
    </row>
    <row r="48" spans="1:17" ht="24" customHeight="1" x14ac:dyDescent="0.25">
      <c r="A48" s="151"/>
      <c r="B48" s="150"/>
      <c r="C48" s="156"/>
      <c r="D48" s="70" t="s">
        <v>202</v>
      </c>
      <c r="E48" s="70" t="s">
        <v>197</v>
      </c>
      <c r="F48" s="150"/>
      <c r="G48" s="165"/>
      <c r="H48" s="163"/>
      <c r="I48" s="163">
        <v>0</v>
      </c>
      <c r="J48" s="163">
        <v>0</v>
      </c>
      <c r="K48" s="163">
        <v>0</v>
      </c>
      <c r="L48" s="163">
        <v>0</v>
      </c>
      <c r="M48" s="163">
        <v>0</v>
      </c>
      <c r="N48" s="163">
        <f t="shared" si="7"/>
        <v>0</v>
      </c>
      <c r="O48" s="167"/>
      <c r="P48" s="167"/>
      <c r="Q48" s="148"/>
    </row>
    <row r="49" spans="1:17" ht="144" customHeight="1" x14ac:dyDescent="0.25">
      <c r="A49" s="151"/>
      <c r="B49" s="69" t="s">
        <v>203</v>
      </c>
      <c r="C49" s="150"/>
      <c r="D49" s="70" t="s">
        <v>204</v>
      </c>
      <c r="E49" s="70" t="s">
        <v>197</v>
      </c>
      <c r="F49" s="69" t="s">
        <v>205</v>
      </c>
      <c r="G49" s="72" t="s">
        <v>206</v>
      </c>
      <c r="H49" s="71">
        <v>80000000</v>
      </c>
      <c r="I49" s="73">
        <v>0</v>
      </c>
      <c r="J49" s="73">
        <v>0</v>
      </c>
      <c r="K49" s="73">
        <v>0</v>
      </c>
      <c r="L49" s="73">
        <v>0</v>
      </c>
      <c r="M49" s="73">
        <v>0</v>
      </c>
      <c r="N49" s="73">
        <f>+H49+I49+J49-K49-L49+M49</f>
        <v>80000000</v>
      </c>
      <c r="O49" s="167"/>
      <c r="P49" s="167"/>
      <c r="Q49" s="148"/>
    </row>
    <row r="50" spans="1:17" ht="170.25" customHeight="1" x14ac:dyDescent="0.25">
      <c r="A50" s="151"/>
      <c r="B50" s="149" t="s">
        <v>207</v>
      </c>
      <c r="C50" s="149">
        <v>7</v>
      </c>
      <c r="D50" s="70" t="s">
        <v>208</v>
      </c>
      <c r="E50" s="70" t="s">
        <v>197</v>
      </c>
      <c r="F50" s="149" t="s">
        <v>209</v>
      </c>
      <c r="G50" s="166" t="s">
        <v>210</v>
      </c>
      <c r="H50" s="162">
        <v>1797000000</v>
      </c>
      <c r="I50" s="162">
        <v>0</v>
      </c>
      <c r="J50" s="162">
        <v>0</v>
      </c>
      <c r="K50" s="162">
        <v>0</v>
      </c>
      <c r="L50" s="162">
        <v>0</v>
      </c>
      <c r="M50" s="162">
        <v>0</v>
      </c>
      <c r="N50" s="162">
        <f>+H50+I50+J50-K50-L50+M50</f>
        <v>1797000000</v>
      </c>
      <c r="O50" s="167"/>
      <c r="P50" s="167"/>
      <c r="Q50" s="148"/>
    </row>
    <row r="51" spans="1:17" ht="122.25" customHeight="1" x14ac:dyDescent="0.25">
      <c r="A51" s="151"/>
      <c r="B51" s="150"/>
      <c r="C51" s="150"/>
      <c r="D51" s="70" t="s">
        <v>211</v>
      </c>
      <c r="E51" s="70" t="s">
        <v>197</v>
      </c>
      <c r="F51" s="150"/>
      <c r="G51" s="165"/>
      <c r="H51" s="163"/>
      <c r="I51" s="163">
        <v>0</v>
      </c>
      <c r="J51" s="163">
        <v>0</v>
      </c>
      <c r="K51" s="163">
        <v>0</v>
      </c>
      <c r="L51" s="163">
        <v>0</v>
      </c>
      <c r="M51" s="163">
        <v>0</v>
      </c>
      <c r="N51" s="163">
        <f t="shared" si="7"/>
        <v>0</v>
      </c>
      <c r="O51" s="167"/>
      <c r="P51" s="167"/>
      <c r="Q51" s="148"/>
    </row>
    <row r="52" spans="1:17" ht="296.25" customHeight="1" x14ac:dyDescent="0.25">
      <c r="A52" s="151"/>
      <c r="B52" s="86" t="s">
        <v>212</v>
      </c>
      <c r="C52" s="85">
        <v>3000</v>
      </c>
      <c r="D52" s="70" t="s">
        <v>213</v>
      </c>
      <c r="E52" s="70" t="s">
        <v>197</v>
      </c>
      <c r="F52" s="86" t="s">
        <v>214</v>
      </c>
      <c r="G52" s="94" t="s">
        <v>215</v>
      </c>
      <c r="H52" s="71">
        <v>2008500000</v>
      </c>
      <c r="I52" s="73">
        <v>0</v>
      </c>
      <c r="J52" s="73">
        <v>0</v>
      </c>
      <c r="K52" s="73">
        <v>0</v>
      </c>
      <c r="L52" s="73">
        <v>0</v>
      </c>
      <c r="M52" s="73">
        <v>0</v>
      </c>
      <c r="N52" s="73">
        <f>+H52+I52+J52-K52-L52+M52</f>
        <v>2008500000</v>
      </c>
      <c r="O52" s="167"/>
      <c r="P52" s="167"/>
      <c r="Q52" s="148"/>
    </row>
    <row r="53" spans="1:17" ht="102.75" customHeight="1" x14ac:dyDescent="0.25">
      <c r="A53" s="151"/>
      <c r="B53" s="149" t="s">
        <v>216</v>
      </c>
      <c r="C53" s="149">
        <v>1</v>
      </c>
      <c r="D53" s="70" t="s">
        <v>217</v>
      </c>
      <c r="E53" s="70" t="s">
        <v>197</v>
      </c>
      <c r="F53" s="149" t="s">
        <v>218</v>
      </c>
      <c r="G53" s="166" t="s">
        <v>219</v>
      </c>
      <c r="H53" s="162">
        <v>1114500000</v>
      </c>
      <c r="I53" s="162">
        <v>0</v>
      </c>
      <c r="J53" s="162">
        <v>0</v>
      </c>
      <c r="K53" s="162">
        <v>0</v>
      </c>
      <c r="L53" s="162">
        <v>0</v>
      </c>
      <c r="M53" s="162">
        <v>0</v>
      </c>
      <c r="N53" s="162">
        <f>+H53+I53+J53-K53-L53+M53</f>
        <v>1114500000</v>
      </c>
      <c r="O53" s="167"/>
      <c r="P53" s="167"/>
      <c r="Q53" s="148"/>
    </row>
    <row r="54" spans="1:17" ht="122.25" customHeight="1" x14ac:dyDescent="0.25">
      <c r="A54" s="151"/>
      <c r="B54" s="150"/>
      <c r="C54" s="150"/>
      <c r="D54" s="70" t="s">
        <v>220</v>
      </c>
      <c r="E54" s="70" t="s">
        <v>197</v>
      </c>
      <c r="F54" s="150"/>
      <c r="G54" s="165"/>
      <c r="H54" s="163"/>
      <c r="I54" s="163">
        <v>0</v>
      </c>
      <c r="J54" s="163">
        <v>0</v>
      </c>
      <c r="K54" s="163">
        <v>0</v>
      </c>
      <c r="L54" s="163">
        <v>0</v>
      </c>
      <c r="M54" s="163">
        <v>0</v>
      </c>
      <c r="N54" s="163">
        <f t="shared" ref="N54" si="9">+H54+I54+J54-K54-L54+M54</f>
        <v>0</v>
      </c>
      <c r="O54" s="167"/>
      <c r="P54" s="167"/>
      <c r="Q54" s="148"/>
    </row>
    <row r="55" spans="1:17" ht="24" customHeight="1" x14ac:dyDescent="0.25">
      <c r="A55" s="75"/>
      <c r="B55" s="76"/>
      <c r="C55" s="76"/>
      <c r="D55" s="76"/>
      <c r="E55" s="76"/>
      <c r="F55" s="77"/>
      <c r="G55" s="77"/>
      <c r="H55" s="78">
        <f>SUM(H47:H54)</f>
        <v>10000000000</v>
      </c>
      <c r="I55" s="79">
        <f>SUM(I47:I54)</f>
        <v>0</v>
      </c>
      <c r="J55" s="79">
        <f>SUM(J47:J54)</f>
        <v>0</v>
      </c>
      <c r="K55" s="79">
        <f>SUM(K47:K54)</f>
        <v>0</v>
      </c>
      <c r="L55" s="79">
        <f t="shared" ref="L55:M55" si="10">SUM(L47:L54)</f>
        <v>0</v>
      </c>
      <c r="M55" s="79">
        <f t="shared" si="10"/>
        <v>0</v>
      </c>
      <c r="N55" s="78">
        <f>SUM(N47:N54)</f>
        <v>10000000000</v>
      </c>
      <c r="O55" s="80"/>
      <c r="P55" s="80"/>
      <c r="Q55" s="81"/>
    </row>
    <row r="56" spans="1:17" ht="108" customHeight="1" x14ac:dyDescent="0.25">
      <c r="A56" s="151" t="s">
        <v>221</v>
      </c>
      <c r="B56" s="86" t="s">
        <v>222</v>
      </c>
      <c r="C56" s="69">
        <v>1</v>
      </c>
      <c r="D56" s="70" t="s">
        <v>223</v>
      </c>
      <c r="E56" s="70" t="s">
        <v>197</v>
      </c>
      <c r="F56" s="99" t="s">
        <v>224</v>
      </c>
      <c r="G56" s="100" t="s">
        <v>225</v>
      </c>
      <c r="H56" s="71">
        <v>100000000</v>
      </c>
      <c r="I56" s="73">
        <v>0</v>
      </c>
      <c r="J56" s="73">
        <v>0</v>
      </c>
      <c r="K56" s="73">
        <v>0</v>
      </c>
      <c r="L56" s="73">
        <v>0</v>
      </c>
      <c r="M56" s="73">
        <v>0</v>
      </c>
      <c r="N56" s="73">
        <f>+H56+I56+J56-K56-L56+M56</f>
        <v>100000000</v>
      </c>
      <c r="O56" s="147" t="s">
        <v>226</v>
      </c>
      <c r="P56" s="155" t="s">
        <v>227</v>
      </c>
      <c r="Q56" s="148" t="s">
        <v>228</v>
      </c>
    </row>
    <row r="57" spans="1:17" ht="197.25" customHeight="1" x14ac:dyDescent="0.25">
      <c r="A57" s="151"/>
      <c r="B57" s="86"/>
      <c r="C57" s="149">
        <v>3</v>
      </c>
      <c r="D57" s="70" t="s">
        <v>229</v>
      </c>
      <c r="E57" s="70" t="s">
        <v>197</v>
      </c>
      <c r="F57" s="99" t="s">
        <v>230</v>
      </c>
      <c r="G57" s="100" t="s">
        <v>231</v>
      </c>
      <c r="H57" s="71">
        <v>1090910000</v>
      </c>
      <c r="I57" s="73">
        <v>0</v>
      </c>
      <c r="J57" s="73">
        <v>0</v>
      </c>
      <c r="K57" s="73">
        <v>1090910000</v>
      </c>
      <c r="L57" s="73">
        <v>0</v>
      </c>
      <c r="M57" s="73">
        <v>0</v>
      </c>
      <c r="N57" s="73">
        <f t="shared" ref="N57:N60" si="11">+H57+I57+J57-K57-L57+M57</f>
        <v>0</v>
      </c>
      <c r="O57" s="147"/>
      <c r="P57" s="155"/>
      <c r="Q57" s="148"/>
    </row>
    <row r="58" spans="1:17" ht="204" customHeight="1" x14ac:dyDescent="0.25">
      <c r="A58" s="151"/>
      <c r="B58" s="86" t="s">
        <v>222</v>
      </c>
      <c r="C58" s="150"/>
      <c r="D58" s="70" t="s">
        <v>229</v>
      </c>
      <c r="E58" s="70" t="s">
        <v>197</v>
      </c>
      <c r="F58" s="99" t="s">
        <v>232</v>
      </c>
      <c r="G58" s="100" t="s">
        <v>233</v>
      </c>
      <c r="H58" s="71">
        <v>2900000000</v>
      </c>
      <c r="I58" s="73">
        <v>0</v>
      </c>
      <c r="J58" s="73">
        <v>1090910000</v>
      </c>
      <c r="K58" s="73">
        <v>0</v>
      </c>
      <c r="L58" s="73">
        <v>0</v>
      </c>
      <c r="M58" s="73">
        <v>0</v>
      </c>
      <c r="N58" s="73">
        <f t="shared" si="11"/>
        <v>3990910000</v>
      </c>
      <c r="O58" s="161"/>
      <c r="P58" s="155"/>
      <c r="Q58" s="148"/>
    </row>
    <row r="59" spans="1:17" ht="195.75" customHeight="1" x14ac:dyDescent="0.25">
      <c r="A59" s="151"/>
      <c r="B59" s="86" t="s">
        <v>234</v>
      </c>
      <c r="C59" s="69">
        <v>4</v>
      </c>
      <c r="D59" s="70" t="s">
        <v>235</v>
      </c>
      <c r="E59" s="70" t="s">
        <v>197</v>
      </c>
      <c r="F59" s="99" t="s">
        <v>236</v>
      </c>
      <c r="G59" s="100" t="s">
        <v>237</v>
      </c>
      <c r="H59" s="71">
        <v>1363640000</v>
      </c>
      <c r="I59" s="73">
        <v>0</v>
      </c>
      <c r="J59" s="73">
        <v>0</v>
      </c>
      <c r="K59" s="73">
        <v>0</v>
      </c>
      <c r="L59" s="73">
        <v>0</v>
      </c>
      <c r="M59" s="73">
        <v>0</v>
      </c>
      <c r="N59" s="73">
        <f t="shared" si="11"/>
        <v>1363640000</v>
      </c>
      <c r="O59" s="161"/>
      <c r="P59" s="155"/>
      <c r="Q59" s="148"/>
    </row>
    <row r="60" spans="1:17" ht="267.75" customHeight="1" x14ac:dyDescent="0.25">
      <c r="A60" s="151"/>
      <c r="B60" s="86" t="s">
        <v>238</v>
      </c>
      <c r="C60" s="69">
        <v>4</v>
      </c>
      <c r="D60" s="70" t="s">
        <v>239</v>
      </c>
      <c r="E60" s="70" t="s">
        <v>197</v>
      </c>
      <c r="F60" s="99" t="s">
        <v>240</v>
      </c>
      <c r="G60" s="101" t="s">
        <v>241</v>
      </c>
      <c r="H60" s="71">
        <v>545450000</v>
      </c>
      <c r="I60" s="73">
        <v>0</v>
      </c>
      <c r="J60" s="73">
        <v>0</v>
      </c>
      <c r="K60" s="73">
        <v>0</v>
      </c>
      <c r="L60" s="73">
        <v>0</v>
      </c>
      <c r="M60" s="73">
        <v>0</v>
      </c>
      <c r="N60" s="73">
        <f t="shared" si="11"/>
        <v>545450000</v>
      </c>
      <c r="O60" s="161"/>
      <c r="P60" s="155"/>
      <c r="Q60" s="148"/>
    </row>
    <row r="61" spans="1:17" ht="24" customHeight="1" x14ac:dyDescent="0.25">
      <c r="A61" s="75"/>
      <c r="B61" s="76"/>
      <c r="C61" s="76"/>
      <c r="D61" s="76"/>
      <c r="E61" s="76"/>
      <c r="F61" s="77"/>
      <c r="G61" s="77"/>
      <c r="H61" s="78">
        <f>SUM(H56:H60)</f>
        <v>6000000000</v>
      </c>
      <c r="I61" s="79">
        <f>SUM(I56:I60)</f>
        <v>0</v>
      </c>
      <c r="J61" s="79">
        <f t="shared" ref="J61:M61" si="12">SUM(J56:J60)</f>
        <v>1090910000</v>
      </c>
      <c r="K61" s="79">
        <f>SUM(K56:K60)</f>
        <v>1090910000</v>
      </c>
      <c r="L61" s="79">
        <f t="shared" si="12"/>
        <v>0</v>
      </c>
      <c r="M61" s="79">
        <f t="shared" si="12"/>
        <v>0</v>
      </c>
      <c r="N61" s="78">
        <f>SUM(N56:N60)</f>
        <v>6000000000</v>
      </c>
      <c r="O61" s="80"/>
      <c r="P61" s="80"/>
      <c r="Q61" s="81"/>
    </row>
    <row r="62" spans="1:17" ht="127.5" customHeight="1" x14ac:dyDescent="0.25">
      <c r="A62" s="151" t="s">
        <v>242</v>
      </c>
      <c r="B62" s="91" t="s">
        <v>243</v>
      </c>
      <c r="C62" s="91">
        <v>25</v>
      </c>
      <c r="D62" s="83" t="s">
        <v>244</v>
      </c>
      <c r="E62" s="83" t="s">
        <v>245</v>
      </c>
      <c r="F62" s="91" t="s">
        <v>246</v>
      </c>
      <c r="G62" s="102" t="s">
        <v>247</v>
      </c>
      <c r="H62" s="71">
        <v>3287629000</v>
      </c>
      <c r="I62" s="73">
        <v>0</v>
      </c>
      <c r="J62" s="73">
        <v>0</v>
      </c>
      <c r="K62" s="73">
        <v>0</v>
      </c>
      <c r="L62" s="73">
        <v>0</v>
      </c>
      <c r="M62" s="73">
        <v>0</v>
      </c>
      <c r="N62" s="73">
        <f>+H62+I62+J62-K62-L62+M62</f>
        <v>3287629000</v>
      </c>
      <c r="O62" s="155" t="s">
        <v>248</v>
      </c>
      <c r="P62" s="155" t="s">
        <v>249</v>
      </c>
      <c r="Q62" s="148" t="s">
        <v>250</v>
      </c>
    </row>
    <row r="63" spans="1:17" ht="105.75" customHeight="1" x14ac:dyDescent="0.25">
      <c r="A63" s="151"/>
      <c r="B63" s="91" t="s">
        <v>251</v>
      </c>
      <c r="C63" s="91">
        <v>9</v>
      </c>
      <c r="D63" s="83" t="s">
        <v>252</v>
      </c>
      <c r="E63" s="83" t="s">
        <v>245</v>
      </c>
      <c r="F63" s="91" t="s">
        <v>253</v>
      </c>
      <c r="G63" s="102" t="s">
        <v>254</v>
      </c>
      <c r="H63" s="71">
        <v>309279000</v>
      </c>
      <c r="I63" s="73">
        <v>0</v>
      </c>
      <c r="J63" s="73">
        <v>0</v>
      </c>
      <c r="K63" s="73">
        <v>0</v>
      </c>
      <c r="L63" s="73">
        <v>0</v>
      </c>
      <c r="M63" s="73">
        <v>0</v>
      </c>
      <c r="N63" s="73">
        <f t="shared" ref="N63:N65" si="13">+H63+I63+J63-K63-L63+M63</f>
        <v>309279000</v>
      </c>
      <c r="O63" s="155"/>
      <c r="P63" s="155"/>
      <c r="Q63" s="148"/>
    </row>
    <row r="64" spans="1:17" ht="155.25" customHeight="1" x14ac:dyDescent="0.25">
      <c r="A64" s="151"/>
      <c r="B64" s="91" t="s">
        <v>255</v>
      </c>
      <c r="C64" s="91">
        <v>1</v>
      </c>
      <c r="D64" s="83" t="s">
        <v>256</v>
      </c>
      <c r="E64" s="83" t="s">
        <v>245</v>
      </c>
      <c r="F64" s="91" t="s">
        <v>257</v>
      </c>
      <c r="G64" s="102" t="s">
        <v>258</v>
      </c>
      <c r="H64" s="71">
        <v>51546000</v>
      </c>
      <c r="I64" s="73">
        <v>0</v>
      </c>
      <c r="J64" s="73">
        <v>0</v>
      </c>
      <c r="K64" s="73">
        <v>0</v>
      </c>
      <c r="L64" s="73">
        <v>0</v>
      </c>
      <c r="M64" s="73">
        <v>0</v>
      </c>
      <c r="N64" s="73">
        <f t="shared" si="13"/>
        <v>51546000</v>
      </c>
      <c r="O64" s="155"/>
      <c r="P64" s="155"/>
      <c r="Q64" s="148"/>
    </row>
    <row r="65" spans="1:17" ht="171.75" customHeight="1" x14ac:dyDescent="0.25">
      <c r="A65" s="151"/>
      <c r="B65" s="91" t="s">
        <v>259</v>
      </c>
      <c r="C65" s="91">
        <v>120</v>
      </c>
      <c r="D65" s="83" t="s">
        <v>260</v>
      </c>
      <c r="E65" s="83" t="s">
        <v>245</v>
      </c>
      <c r="F65" s="91" t="s">
        <v>261</v>
      </c>
      <c r="G65" s="102" t="s">
        <v>262</v>
      </c>
      <c r="H65" s="71">
        <v>351546000</v>
      </c>
      <c r="I65" s="73">
        <v>0</v>
      </c>
      <c r="J65" s="73">
        <v>0</v>
      </c>
      <c r="K65" s="73">
        <v>0</v>
      </c>
      <c r="L65" s="73">
        <v>0</v>
      </c>
      <c r="M65" s="73">
        <v>0</v>
      </c>
      <c r="N65" s="73">
        <f t="shared" si="13"/>
        <v>351546000</v>
      </c>
      <c r="O65" s="155"/>
      <c r="P65" s="155"/>
      <c r="Q65" s="148"/>
    </row>
    <row r="66" spans="1:17" ht="24" customHeight="1" x14ac:dyDescent="0.25">
      <c r="A66" s="75"/>
      <c r="B66" s="76"/>
      <c r="C66" s="76"/>
      <c r="D66" s="76"/>
      <c r="E66" s="76"/>
      <c r="F66" s="77"/>
      <c r="G66" s="77"/>
      <c r="H66" s="78">
        <f>SUM(H62:H65)</f>
        <v>4000000000</v>
      </c>
      <c r="I66" s="79">
        <f t="shared" ref="I66:M66" si="14">SUM(I62:I64)</f>
        <v>0</v>
      </c>
      <c r="J66" s="79">
        <f t="shared" si="14"/>
        <v>0</v>
      </c>
      <c r="K66" s="79">
        <f t="shared" si="14"/>
        <v>0</v>
      </c>
      <c r="L66" s="79">
        <f t="shared" si="14"/>
        <v>0</v>
      </c>
      <c r="M66" s="79">
        <f t="shared" si="14"/>
        <v>0</v>
      </c>
      <c r="N66" s="78">
        <f>SUM(N62:N65)</f>
        <v>4000000000</v>
      </c>
      <c r="O66" s="103"/>
      <c r="P66" s="103"/>
      <c r="Q66" s="104"/>
    </row>
    <row r="67" spans="1:17" ht="149.25" customHeight="1" x14ac:dyDescent="0.25">
      <c r="A67" s="151" t="s">
        <v>263</v>
      </c>
      <c r="B67" s="149" t="s">
        <v>264</v>
      </c>
      <c r="C67" s="149">
        <v>2642</v>
      </c>
      <c r="D67" s="157" t="s">
        <v>265</v>
      </c>
      <c r="E67" s="159" t="s">
        <v>245</v>
      </c>
      <c r="F67" s="105" t="s">
        <v>266</v>
      </c>
      <c r="G67" s="106" t="s">
        <v>267</v>
      </c>
      <c r="H67" s="71">
        <v>42000000</v>
      </c>
      <c r="I67" s="73">
        <v>0</v>
      </c>
      <c r="J67" s="73">
        <v>0</v>
      </c>
      <c r="K67" s="73">
        <v>0</v>
      </c>
      <c r="L67" s="73">
        <v>0</v>
      </c>
      <c r="M67" s="73">
        <v>0</v>
      </c>
      <c r="N67" s="73">
        <f>+H67+I67+J67-K67-L67+M67</f>
        <v>42000000</v>
      </c>
      <c r="O67" s="147" t="s">
        <v>268</v>
      </c>
      <c r="P67" s="155" t="s">
        <v>269</v>
      </c>
      <c r="Q67" s="148" t="s">
        <v>228</v>
      </c>
    </row>
    <row r="68" spans="1:17" ht="207.75" customHeight="1" x14ac:dyDescent="0.25">
      <c r="A68" s="151"/>
      <c r="B68" s="156"/>
      <c r="C68" s="156"/>
      <c r="D68" s="158"/>
      <c r="E68" s="160"/>
      <c r="F68" s="105" t="s">
        <v>270</v>
      </c>
      <c r="G68" s="106" t="s">
        <v>271</v>
      </c>
      <c r="H68" s="71">
        <v>1046000000</v>
      </c>
      <c r="I68" s="73">
        <v>0</v>
      </c>
      <c r="J68" s="73">
        <v>0</v>
      </c>
      <c r="K68" s="73">
        <v>0</v>
      </c>
      <c r="L68" s="73">
        <v>0</v>
      </c>
      <c r="M68" s="73">
        <v>0</v>
      </c>
      <c r="N68" s="73">
        <f t="shared" ref="N68:N70" si="15">+H68+I68+J68-K68-L68+M68</f>
        <v>1046000000</v>
      </c>
      <c r="O68" s="147"/>
      <c r="P68" s="155"/>
      <c r="Q68" s="148"/>
    </row>
    <row r="69" spans="1:17" ht="134.25" customHeight="1" x14ac:dyDescent="0.25">
      <c r="A69" s="151"/>
      <c r="B69" s="150"/>
      <c r="C69" s="150"/>
      <c r="D69" s="106" t="s">
        <v>272</v>
      </c>
      <c r="E69" s="83" t="s">
        <v>245</v>
      </c>
      <c r="F69" s="105" t="s">
        <v>273</v>
      </c>
      <c r="G69" s="89" t="s">
        <v>274</v>
      </c>
      <c r="H69" s="71">
        <v>1597000000</v>
      </c>
      <c r="I69" s="73">
        <v>0</v>
      </c>
      <c r="J69" s="73">
        <v>0</v>
      </c>
      <c r="K69" s="73">
        <v>0</v>
      </c>
      <c r="L69" s="73">
        <v>0</v>
      </c>
      <c r="M69" s="73">
        <v>0</v>
      </c>
      <c r="N69" s="73">
        <f t="shared" si="15"/>
        <v>1597000000</v>
      </c>
      <c r="O69" s="147"/>
      <c r="P69" s="155"/>
      <c r="Q69" s="148"/>
    </row>
    <row r="70" spans="1:17" ht="335.25" customHeight="1" x14ac:dyDescent="0.25">
      <c r="A70" s="151"/>
      <c r="B70" s="69" t="s">
        <v>275</v>
      </c>
      <c r="C70" s="69">
        <v>340</v>
      </c>
      <c r="D70" s="106" t="s">
        <v>276</v>
      </c>
      <c r="E70" s="83" t="s">
        <v>245</v>
      </c>
      <c r="F70" s="105" t="s">
        <v>277</v>
      </c>
      <c r="G70" s="106" t="s">
        <v>278</v>
      </c>
      <c r="H70" s="71">
        <v>2315000000</v>
      </c>
      <c r="I70" s="73">
        <v>0</v>
      </c>
      <c r="J70" s="73">
        <v>0</v>
      </c>
      <c r="K70" s="73">
        <v>0</v>
      </c>
      <c r="L70" s="73">
        <v>0</v>
      </c>
      <c r="M70" s="73">
        <v>0</v>
      </c>
      <c r="N70" s="73">
        <f t="shared" si="15"/>
        <v>2315000000</v>
      </c>
      <c r="O70" s="147"/>
      <c r="P70" s="155"/>
      <c r="Q70" s="148"/>
    </row>
    <row r="71" spans="1:17" ht="24" customHeight="1" x14ac:dyDescent="0.25">
      <c r="A71" s="75"/>
      <c r="B71" s="76"/>
      <c r="C71" s="76"/>
      <c r="D71" s="76"/>
      <c r="E71" s="76"/>
      <c r="F71" s="77"/>
      <c r="G71" s="77"/>
      <c r="H71" s="78">
        <f>SUM(H67:H70)</f>
        <v>5000000000</v>
      </c>
      <c r="I71" s="79">
        <f t="shared" ref="I71:L71" si="16">SUM(I67:I70)</f>
        <v>0</v>
      </c>
      <c r="J71" s="79">
        <f t="shared" si="16"/>
        <v>0</v>
      </c>
      <c r="K71" s="79">
        <f t="shared" si="16"/>
        <v>0</v>
      </c>
      <c r="L71" s="79">
        <f t="shared" si="16"/>
        <v>0</v>
      </c>
      <c r="M71" s="79">
        <f>SUM(M67:M70)</f>
        <v>0</v>
      </c>
      <c r="N71" s="78">
        <f>SUM(N67:N70)</f>
        <v>5000000000</v>
      </c>
      <c r="O71" s="103"/>
      <c r="P71" s="103"/>
      <c r="Q71" s="104"/>
    </row>
    <row r="72" spans="1:17" ht="150.75" customHeight="1" x14ac:dyDescent="0.25">
      <c r="A72" s="151" t="s">
        <v>279</v>
      </c>
      <c r="B72" s="70" t="s">
        <v>280</v>
      </c>
      <c r="C72" s="69">
        <v>280</v>
      </c>
      <c r="D72" s="70" t="s">
        <v>281</v>
      </c>
      <c r="E72" s="83" t="s">
        <v>245</v>
      </c>
      <c r="F72" s="69" t="s">
        <v>282</v>
      </c>
      <c r="G72" s="72" t="s">
        <v>283</v>
      </c>
      <c r="H72" s="71">
        <v>1500000000</v>
      </c>
      <c r="I72" s="73">
        <v>0</v>
      </c>
      <c r="J72" s="73">
        <v>0</v>
      </c>
      <c r="K72" s="73">
        <v>0</v>
      </c>
      <c r="L72" s="73">
        <v>0</v>
      </c>
      <c r="M72" s="73">
        <v>0</v>
      </c>
      <c r="N72" s="73">
        <f>+H72+I72+J72-K72-L72+M72</f>
        <v>1500000000</v>
      </c>
      <c r="O72" s="155" t="s">
        <v>284</v>
      </c>
      <c r="P72" s="155" t="s">
        <v>285</v>
      </c>
      <c r="Q72" s="148" t="s">
        <v>286</v>
      </c>
    </row>
    <row r="73" spans="1:17" ht="150.75" customHeight="1" x14ac:dyDescent="0.25">
      <c r="A73" s="151"/>
      <c r="B73" s="70" t="s">
        <v>287</v>
      </c>
      <c r="C73" s="69">
        <v>37</v>
      </c>
      <c r="D73" s="70" t="s">
        <v>288</v>
      </c>
      <c r="E73" s="83" t="s">
        <v>245</v>
      </c>
      <c r="F73" s="69" t="s">
        <v>282</v>
      </c>
      <c r="G73" s="72" t="s">
        <v>283</v>
      </c>
      <c r="H73" s="71">
        <v>17500000000</v>
      </c>
      <c r="I73" s="73">
        <v>0</v>
      </c>
      <c r="J73" s="73">
        <v>750000000</v>
      </c>
      <c r="K73" s="73">
        <v>0</v>
      </c>
      <c r="L73" s="73">
        <v>0</v>
      </c>
      <c r="M73" s="73">
        <v>0</v>
      </c>
      <c r="N73" s="73">
        <f t="shared" ref="N73:N76" si="17">+H73+I73+J73-K73-L73+M73</f>
        <v>18250000000</v>
      </c>
      <c r="O73" s="155"/>
      <c r="P73" s="155"/>
      <c r="Q73" s="148"/>
    </row>
    <row r="74" spans="1:17" ht="185.25" customHeight="1" x14ac:dyDescent="0.25">
      <c r="A74" s="151"/>
      <c r="B74" s="70" t="s">
        <v>289</v>
      </c>
      <c r="C74" s="69">
        <v>2500</v>
      </c>
      <c r="D74" s="70" t="s">
        <v>290</v>
      </c>
      <c r="E74" s="83" t="s">
        <v>245</v>
      </c>
      <c r="F74" s="69" t="s">
        <v>291</v>
      </c>
      <c r="G74" s="72" t="s">
        <v>292</v>
      </c>
      <c r="H74" s="71">
        <v>1000000000</v>
      </c>
      <c r="I74" s="73">
        <v>0</v>
      </c>
      <c r="J74" s="73">
        <v>0</v>
      </c>
      <c r="K74" s="73">
        <v>0</v>
      </c>
      <c r="L74" s="73">
        <v>0</v>
      </c>
      <c r="M74" s="73">
        <v>0</v>
      </c>
      <c r="N74" s="73">
        <f t="shared" si="17"/>
        <v>1000000000</v>
      </c>
      <c r="O74" s="155"/>
      <c r="P74" s="155"/>
      <c r="Q74" s="148"/>
    </row>
    <row r="75" spans="1:17" ht="147" customHeight="1" x14ac:dyDescent="0.25">
      <c r="A75" s="151"/>
      <c r="B75" s="97" t="s">
        <v>293</v>
      </c>
      <c r="C75" s="149">
        <v>2</v>
      </c>
      <c r="D75" s="70" t="s">
        <v>294</v>
      </c>
      <c r="E75" s="83" t="s">
        <v>245</v>
      </c>
      <c r="F75" s="69" t="s">
        <v>295</v>
      </c>
      <c r="G75" s="72" t="s">
        <v>296</v>
      </c>
      <c r="H75" s="71">
        <v>0</v>
      </c>
      <c r="I75" s="73">
        <v>0</v>
      </c>
      <c r="J75" s="73">
        <v>750000000</v>
      </c>
      <c r="K75" s="73">
        <v>0</v>
      </c>
      <c r="L75" s="73">
        <v>0</v>
      </c>
      <c r="M75" s="73">
        <v>0</v>
      </c>
      <c r="N75" s="73">
        <f t="shared" si="17"/>
        <v>750000000</v>
      </c>
      <c r="O75" s="155"/>
      <c r="P75" s="155"/>
      <c r="Q75" s="148"/>
    </row>
    <row r="76" spans="1:17" ht="167.25" customHeight="1" x14ac:dyDescent="0.25">
      <c r="A76" s="151"/>
      <c r="B76" s="97" t="s">
        <v>293</v>
      </c>
      <c r="C76" s="150"/>
      <c r="D76" s="70" t="s">
        <v>294</v>
      </c>
      <c r="E76" s="83" t="s">
        <v>245</v>
      </c>
      <c r="F76" s="69" t="s">
        <v>297</v>
      </c>
      <c r="G76" s="72" t="s">
        <v>298</v>
      </c>
      <c r="H76" s="71">
        <f>1500000000+1500000000</f>
        <v>3000000000</v>
      </c>
      <c r="I76" s="73">
        <v>0</v>
      </c>
      <c r="J76" s="73">
        <v>0</v>
      </c>
      <c r="K76" s="73">
        <f>750000000+750000000</f>
        <v>1500000000</v>
      </c>
      <c r="L76" s="73">
        <v>0</v>
      </c>
      <c r="M76" s="73">
        <v>0</v>
      </c>
      <c r="N76" s="73">
        <f t="shared" si="17"/>
        <v>1500000000</v>
      </c>
      <c r="O76" s="155"/>
      <c r="P76" s="155"/>
      <c r="Q76" s="148"/>
    </row>
    <row r="77" spans="1:17" ht="24" customHeight="1" x14ac:dyDescent="0.25">
      <c r="A77" s="75"/>
      <c r="B77" s="76"/>
      <c r="C77" s="76"/>
      <c r="D77" s="76"/>
      <c r="E77" s="76"/>
      <c r="F77" s="77"/>
      <c r="G77" s="77"/>
      <c r="H77" s="78">
        <f t="shared" ref="H77:N77" si="18">SUM(H72:H76)</f>
        <v>23000000000</v>
      </c>
      <c r="I77" s="78">
        <f t="shared" si="18"/>
        <v>0</v>
      </c>
      <c r="J77" s="79">
        <f t="shared" si="18"/>
        <v>1500000000</v>
      </c>
      <c r="K77" s="79">
        <f t="shared" si="18"/>
        <v>1500000000</v>
      </c>
      <c r="L77" s="79">
        <f t="shared" si="18"/>
        <v>0</v>
      </c>
      <c r="M77" s="79">
        <f t="shared" si="18"/>
        <v>0</v>
      </c>
      <c r="N77" s="78">
        <f t="shared" si="18"/>
        <v>23000000000</v>
      </c>
      <c r="O77" s="103"/>
      <c r="P77" s="103"/>
      <c r="Q77" s="104"/>
    </row>
    <row r="78" spans="1:17" ht="192" customHeight="1" x14ac:dyDescent="0.25">
      <c r="A78" s="151" t="s">
        <v>299</v>
      </c>
      <c r="B78" s="152" t="s">
        <v>300</v>
      </c>
      <c r="C78" s="153">
        <v>1</v>
      </c>
      <c r="D78" s="149" t="s">
        <v>301</v>
      </c>
      <c r="E78" s="83" t="s">
        <v>245</v>
      </c>
      <c r="F78" s="69" t="s">
        <v>302</v>
      </c>
      <c r="G78" s="107" t="s">
        <v>303</v>
      </c>
      <c r="H78" s="71">
        <v>550000000</v>
      </c>
      <c r="I78" s="73">
        <v>0</v>
      </c>
      <c r="J78" s="73">
        <v>0</v>
      </c>
      <c r="K78" s="73">
        <v>550000000</v>
      </c>
      <c r="L78" s="73">
        <v>0</v>
      </c>
      <c r="M78" s="73">
        <v>0</v>
      </c>
      <c r="N78" s="73">
        <f>+H78+I78+J78-K78-L78+M78</f>
        <v>0</v>
      </c>
      <c r="O78" s="155" t="s">
        <v>304</v>
      </c>
      <c r="P78" s="155" t="s">
        <v>305</v>
      </c>
      <c r="Q78" s="148" t="s">
        <v>306</v>
      </c>
    </row>
    <row r="79" spans="1:17" ht="218.25" customHeight="1" x14ac:dyDescent="0.25">
      <c r="A79" s="151"/>
      <c r="B79" s="152"/>
      <c r="C79" s="154"/>
      <c r="D79" s="150"/>
      <c r="E79" s="83" t="s">
        <v>245</v>
      </c>
      <c r="F79" s="69" t="s">
        <v>307</v>
      </c>
      <c r="G79" s="72" t="s">
        <v>308</v>
      </c>
      <c r="H79" s="71">
        <v>8539029108</v>
      </c>
      <c r="I79" s="73">
        <v>0</v>
      </c>
      <c r="J79" s="73">
        <v>960970892</v>
      </c>
      <c r="K79" s="73">
        <v>0</v>
      </c>
      <c r="L79" s="73">
        <v>0</v>
      </c>
      <c r="M79" s="73">
        <v>0</v>
      </c>
      <c r="N79" s="73">
        <f t="shared" ref="N79:N80" si="19">+H79+I79+J79-K79-L79+M79</f>
        <v>9500000000</v>
      </c>
      <c r="O79" s="155"/>
      <c r="P79" s="155"/>
      <c r="Q79" s="148"/>
    </row>
    <row r="80" spans="1:17" ht="207.75" customHeight="1" x14ac:dyDescent="0.25">
      <c r="A80" s="151"/>
      <c r="B80" s="152"/>
      <c r="C80" s="154"/>
      <c r="D80" s="70" t="s">
        <v>309</v>
      </c>
      <c r="E80" s="83" t="s">
        <v>245</v>
      </c>
      <c r="F80" s="69" t="s">
        <v>310</v>
      </c>
      <c r="G80" s="72" t="s">
        <v>311</v>
      </c>
      <c r="H80" s="71">
        <v>410970892</v>
      </c>
      <c r="I80" s="73">
        <v>0</v>
      </c>
      <c r="J80" s="73">
        <v>0</v>
      </c>
      <c r="K80" s="73">
        <v>410970892</v>
      </c>
      <c r="L80" s="73">
        <v>0</v>
      </c>
      <c r="M80" s="73">
        <v>0</v>
      </c>
      <c r="N80" s="73">
        <f t="shared" si="19"/>
        <v>0</v>
      </c>
      <c r="O80" s="155"/>
      <c r="P80" s="155"/>
      <c r="Q80" s="148"/>
    </row>
    <row r="81" spans="1:17" ht="24" customHeight="1" x14ac:dyDescent="0.25">
      <c r="A81" s="108"/>
      <c r="B81" s="76"/>
      <c r="C81" s="76"/>
      <c r="D81" s="76"/>
      <c r="E81" s="76"/>
      <c r="F81" s="77"/>
      <c r="G81" s="77"/>
      <c r="H81" s="78">
        <f t="shared" ref="H81:M81" si="20">SUM(H78:H80)</f>
        <v>9500000000</v>
      </c>
      <c r="I81" s="79">
        <f t="shared" si="20"/>
        <v>0</v>
      </c>
      <c r="J81" s="79">
        <f t="shared" si="20"/>
        <v>960970892</v>
      </c>
      <c r="K81" s="79">
        <f t="shared" si="20"/>
        <v>960970892</v>
      </c>
      <c r="L81" s="79">
        <f t="shared" si="20"/>
        <v>0</v>
      </c>
      <c r="M81" s="79">
        <f t="shared" si="20"/>
        <v>0</v>
      </c>
      <c r="N81" s="78">
        <f>SUM(N78:N80)</f>
        <v>9500000000</v>
      </c>
      <c r="O81" s="103"/>
      <c r="P81" s="103"/>
      <c r="Q81" s="109"/>
    </row>
    <row r="82" spans="1:17" ht="24" customHeight="1" x14ac:dyDescent="0.25">
      <c r="A82" s="108"/>
      <c r="B82" s="76"/>
      <c r="C82" s="76"/>
      <c r="D82" s="76"/>
      <c r="E82" s="76"/>
      <c r="F82" s="77"/>
      <c r="G82" s="77"/>
      <c r="H82" s="78">
        <f t="shared" ref="H82:N82" si="21">+H10+H24+H29+H35+H42+H46+H55+H61+H66+H71+H77+H81</f>
        <v>395273376689</v>
      </c>
      <c r="I82" s="78">
        <f t="shared" si="21"/>
        <v>62337913256</v>
      </c>
      <c r="J82" s="78">
        <f t="shared" si="21"/>
        <v>7191880892</v>
      </c>
      <c r="K82" s="78">
        <f t="shared" si="21"/>
        <v>7191880892</v>
      </c>
      <c r="L82" s="78">
        <f t="shared" si="21"/>
        <v>0</v>
      </c>
      <c r="M82" s="78">
        <f t="shared" si="21"/>
        <v>0</v>
      </c>
      <c r="N82" s="78">
        <f t="shared" si="21"/>
        <v>457611289945</v>
      </c>
      <c r="O82" s="103"/>
      <c r="P82" s="103"/>
      <c r="Q82" s="109"/>
    </row>
  </sheetData>
  <mergeCells count="142">
    <mergeCell ref="J7:K7"/>
    <mergeCell ref="N7:N8"/>
    <mergeCell ref="H7:H8"/>
    <mergeCell ref="E6:E8"/>
    <mergeCell ref="I7:I8"/>
    <mergeCell ref="A1:D3"/>
    <mergeCell ref="P1:Q3"/>
    <mergeCell ref="E1:N3"/>
    <mergeCell ref="O6:Q6"/>
    <mergeCell ref="O7:O8"/>
    <mergeCell ref="P7:P8"/>
    <mergeCell ref="Q7:Q8"/>
    <mergeCell ref="M7:M8"/>
    <mergeCell ref="A6:A8"/>
    <mergeCell ref="B6:B8"/>
    <mergeCell ref="C6:C8"/>
    <mergeCell ref="H6:N6"/>
    <mergeCell ref="F6:F8"/>
    <mergeCell ref="G6:G8"/>
    <mergeCell ref="L7:L8"/>
    <mergeCell ref="D6:D8"/>
    <mergeCell ref="A11:A23"/>
    <mergeCell ref="O11:O23"/>
    <mergeCell ref="P11:P23"/>
    <mergeCell ref="Q11:Q23"/>
    <mergeCell ref="B12:B16"/>
    <mergeCell ref="C12:C16"/>
    <mergeCell ref="F12:F16"/>
    <mergeCell ref="G12:G16"/>
    <mergeCell ref="B18:B23"/>
    <mergeCell ref="C18:C21"/>
    <mergeCell ref="F18:F20"/>
    <mergeCell ref="G18:G21"/>
    <mergeCell ref="C22:C23"/>
    <mergeCell ref="F22:F23"/>
    <mergeCell ref="G22:G23"/>
    <mergeCell ref="A25:A28"/>
    <mergeCell ref="O25:O28"/>
    <mergeCell ref="P25:P28"/>
    <mergeCell ref="Q25:Q28"/>
    <mergeCell ref="B27:B28"/>
    <mergeCell ref="C27:C28"/>
    <mergeCell ref="F27:F28"/>
    <mergeCell ref="G27:G28"/>
    <mergeCell ref="P30:P34"/>
    <mergeCell ref="Q30:Q34"/>
    <mergeCell ref="C32:C33"/>
    <mergeCell ref="H32:H33"/>
    <mergeCell ref="I32:I33"/>
    <mergeCell ref="J32:J33"/>
    <mergeCell ref="K32:K33"/>
    <mergeCell ref="L32:L33"/>
    <mergeCell ref="M32:M33"/>
    <mergeCell ref="N32:N33"/>
    <mergeCell ref="K30:K31"/>
    <mergeCell ref="L30:L31"/>
    <mergeCell ref="M30:M31"/>
    <mergeCell ref="N30:N31"/>
    <mergeCell ref="O30:O34"/>
    <mergeCell ref="Q36:Q41"/>
    <mergeCell ref="B40:B41"/>
    <mergeCell ref="C40:C41"/>
    <mergeCell ref="A43:A45"/>
    <mergeCell ref="O43:O45"/>
    <mergeCell ref="P43:P45"/>
    <mergeCell ref="Q43:Q45"/>
    <mergeCell ref="A36:A41"/>
    <mergeCell ref="B36:B39"/>
    <mergeCell ref="C36:C39"/>
    <mergeCell ref="O36:O41"/>
    <mergeCell ref="P36:P41"/>
    <mergeCell ref="A30:A34"/>
    <mergeCell ref="C30:C31"/>
    <mergeCell ref="H30:H31"/>
    <mergeCell ref="I30:I31"/>
    <mergeCell ref="J30:J31"/>
    <mergeCell ref="H50:H51"/>
    <mergeCell ref="I50:I51"/>
    <mergeCell ref="J50:J51"/>
    <mergeCell ref="K50:K51"/>
    <mergeCell ref="L50:L51"/>
    <mergeCell ref="M47:M48"/>
    <mergeCell ref="N47:N48"/>
    <mergeCell ref="O47:O54"/>
    <mergeCell ref="P47:P54"/>
    <mergeCell ref="M50:M51"/>
    <mergeCell ref="N50:N51"/>
    <mergeCell ref="M53:M54"/>
    <mergeCell ref="N53:N54"/>
    <mergeCell ref="H47:H48"/>
    <mergeCell ref="I47:I48"/>
    <mergeCell ref="J47:J48"/>
    <mergeCell ref="K47:K48"/>
    <mergeCell ref="L47:L48"/>
    <mergeCell ref="Q56:Q60"/>
    <mergeCell ref="A62:A65"/>
    <mergeCell ref="O62:O65"/>
    <mergeCell ref="P62:P65"/>
    <mergeCell ref="Q62:Q65"/>
    <mergeCell ref="H53:H54"/>
    <mergeCell ref="I53:I54"/>
    <mergeCell ref="J53:J54"/>
    <mergeCell ref="K53:K54"/>
    <mergeCell ref="L53:L54"/>
    <mergeCell ref="Q47:Q54"/>
    <mergeCell ref="A47:A54"/>
    <mergeCell ref="B47:B48"/>
    <mergeCell ref="C47:C49"/>
    <mergeCell ref="F47:F48"/>
    <mergeCell ref="G47:G48"/>
    <mergeCell ref="B50:B51"/>
    <mergeCell ref="C50:C51"/>
    <mergeCell ref="F50:F51"/>
    <mergeCell ref="G50:G51"/>
    <mergeCell ref="B53:B54"/>
    <mergeCell ref="C53:C54"/>
    <mergeCell ref="F53:F54"/>
    <mergeCell ref="G53:G54"/>
    <mergeCell ref="P78:P80"/>
    <mergeCell ref="Q78:Q80"/>
    <mergeCell ref="C57:C58"/>
    <mergeCell ref="C75:C76"/>
    <mergeCell ref="A78:A80"/>
    <mergeCell ref="B78:B80"/>
    <mergeCell ref="C78:C80"/>
    <mergeCell ref="D78:D79"/>
    <mergeCell ref="O78:O80"/>
    <mergeCell ref="O67:O70"/>
    <mergeCell ref="P67:P70"/>
    <mergeCell ref="Q67:Q70"/>
    <mergeCell ref="A72:A76"/>
    <mergeCell ref="O72:O76"/>
    <mergeCell ref="P72:P76"/>
    <mergeCell ref="Q72:Q76"/>
    <mergeCell ref="A67:A70"/>
    <mergeCell ref="B67:B69"/>
    <mergeCell ref="C67:C69"/>
    <mergeCell ref="D67:D68"/>
    <mergeCell ref="E67:E68"/>
    <mergeCell ref="A56:A60"/>
    <mergeCell ref="O56:O60"/>
    <mergeCell ref="P56:P60"/>
  </mergeCells>
  <phoneticPr fontId="10" type="noConversion"/>
  <dataValidations count="4">
    <dataValidation type="list" showInputMessage="1" showErrorMessage="1" sqref="G61 G66 G55 G71 G46" xr:uid="{B598123F-7501-4364-AED8-3F5E919233FE}">
      <formula1>#REF!</formula1>
    </dataValidation>
    <dataValidation showInputMessage="1" showErrorMessage="1" promptTitle="Elegir" sqref="F43:F45 F62:F65 F67:F70" xr:uid="{737A86B6-1AE8-4A86-85F5-3561C00A7B09}"/>
    <dataValidation type="list" showInputMessage="1" showErrorMessage="1" promptTitle="Elegir" sqref="F46 F55 F61 F66 F71" xr:uid="{DD57133B-CCC5-4352-B29E-7C2E5D3E198C}">
      <formula1>#REF!</formula1>
    </dataValidation>
    <dataValidation showInputMessage="1" showErrorMessage="1" sqref="G45 F62:G65 G67:G70 G22 G12 G17:G18 F25:G27" xr:uid="{8341916B-D330-478B-94B2-38831B56CC5B}"/>
  </dataValidations>
  <pageMargins left="0.39370078740157483" right="0.39370078740157483" top="0.39370078740157483" bottom="0.39370078740157483" header="0.31496062992125984" footer="0.31496062992125984"/>
  <pageSetup scale="2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PLAN INVERSIÓN (INICIAL)</vt:lpstr>
      <vt:lpstr>Hoja de Instrucciones</vt:lpstr>
      <vt:lpstr>Portada</vt:lpstr>
      <vt:lpstr>Control de Cambios</vt:lpstr>
      <vt:lpstr>Plan de Inversión 2023</vt:lpstr>
      <vt:lpstr>'Hoja de Instrucciones'!Área_de_impresión</vt:lpstr>
      <vt:lpstr>'PLAN INVERSIÓN (INICIAL)'!Área_de_impresión</vt:lpstr>
      <vt:lpstr>Portada!Área_de_impresión</vt:lpstr>
      <vt:lpstr>'Hoja de Instrucciones'!Títulos_a_imprimir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Martha Lucía Quintero García</cp:lastModifiedBy>
  <cp:lastPrinted>2023-06-08T19:55:42Z</cp:lastPrinted>
  <dcterms:created xsi:type="dcterms:W3CDTF">2016-06-27T17:22:37Z</dcterms:created>
  <dcterms:modified xsi:type="dcterms:W3CDTF">2023-08-25T20:43:14Z</dcterms:modified>
</cp:coreProperties>
</file>