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COLCIENCIAS\dpyate\INSTITUCIONALES\DIANA YATE VIRGUES\2021\Seguimiento planeacion estratégica 2020\"/>
    </mc:Choice>
  </mc:AlternateContent>
  <xr:revisionPtr revIDLastSave="0" documentId="13_ncr:1_{C60A8BBF-46A1-4148-902C-BE667EA17C32}" xr6:coauthVersionLast="45" xr6:coauthVersionMax="45" xr10:uidLastSave="{00000000-0000-0000-0000-000000000000}"/>
  <bookViews>
    <workbookView xWindow="-120" yWindow="-120" windowWidth="20730" windowHeight="11160" xr2:uid="{00000000-000D-0000-FFFF-FFFF00000000}"/>
  </bookViews>
  <sheets>
    <sheet name="Seguimiento PEI # trimestre" sheetId="1" r:id="rId1"/>
  </sheets>
  <definedNames>
    <definedName name="_xlnm.Print_Titles" localSheetId="0">'Seguimiento PEI # trimestre'!$1:$8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3" i="1" l="1"/>
  <c r="R33" i="1"/>
  <c r="R32" i="1"/>
  <c r="L32" i="1"/>
  <c r="S31" i="1"/>
  <c r="S30" i="1"/>
  <c r="R31" i="1"/>
  <c r="L31" i="1"/>
  <c r="R30" i="1"/>
  <c r="S29" i="1"/>
  <c r="R29" i="1"/>
  <c r="R28" i="1"/>
  <c r="R27" i="1"/>
  <c r="R24" i="1"/>
  <c r="Q24" i="1"/>
  <c r="S23" i="1"/>
  <c r="R23" i="1"/>
  <c r="S21" i="1"/>
  <c r="R21" i="1"/>
  <c r="R20" i="1"/>
  <c r="S19" i="1"/>
  <c r="R19" i="1"/>
  <c r="S18" i="1"/>
  <c r="R18" i="1"/>
  <c r="R17" i="1"/>
  <c r="S16" i="1"/>
  <c r="R16" i="1"/>
  <c r="S15" i="1"/>
  <c r="R15" i="1"/>
  <c r="S13" i="1"/>
  <c r="R13" i="1"/>
  <c r="Q13" i="1"/>
  <c r="L13" i="1"/>
  <c r="S10" i="1"/>
  <c r="R10" i="1"/>
  <c r="L10" i="1"/>
  <c r="S26" i="1" l="1"/>
  <c r="R26" i="1"/>
  <c r="L26" i="1"/>
  <c r="Q25" i="1"/>
  <c r="Q26" i="1"/>
  <c r="S25" i="1"/>
  <c r="R25" i="1"/>
  <c r="O25" i="1"/>
  <c r="S20" i="1" l="1"/>
  <c r="L20" i="1"/>
  <c r="L14" i="1" l="1"/>
  <c r="L11" i="1"/>
  <c r="L15" i="1"/>
  <c r="L16" i="1"/>
  <c r="L17" i="1"/>
  <c r="L18" i="1"/>
  <c r="L19" i="1"/>
  <c r="L21" i="1"/>
  <c r="L23" i="1"/>
  <c r="L24" i="1"/>
  <c r="L25" i="1"/>
  <c r="L27" i="1"/>
  <c r="L28" i="1"/>
  <c r="L29" i="1"/>
  <c r="L30" i="1"/>
  <c r="L33" i="1"/>
  <c r="S12" i="1" l="1"/>
  <c r="S11" i="1"/>
  <c r="S9" i="1"/>
  <c r="S32" i="1"/>
  <c r="S28" i="1"/>
  <c r="S27" i="1"/>
  <c r="S24" i="1"/>
  <c r="R22" i="1"/>
  <c r="S17" i="1"/>
  <c r="O24" i="1"/>
  <c r="O23" i="1"/>
  <c r="D26" i="1" l="1"/>
</calcChain>
</file>

<file path=xl/sharedStrings.xml><?xml version="1.0" encoding="utf-8"?>
<sst xmlns="http://schemas.openxmlformats.org/spreadsheetml/2006/main" count="185" uniqueCount="100">
  <si>
    <t xml:space="preserve">MATRIZ DE SEGUIMIENTO PLAN ESTRATÉGICO INSTITUCIONAL </t>
  </si>
  <si>
    <t>Objetivo estratégico</t>
  </si>
  <si>
    <t>Indicador Estratégico</t>
  </si>
  <si>
    <t>Frecuencia de medición</t>
  </si>
  <si>
    <t>Línea de base</t>
  </si>
  <si>
    <t>Meta cuatrienio</t>
  </si>
  <si>
    <t>Avance Meta Cuatrienio</t>
  </si>
  <si>
    <t>Área responsable</t>
  </si>
  <si>
    <t>I</t>
  </si>
  <si>
    <t>II</t>
  </si>
  <si>
    <t>III</t>
  </si>
  <si>
    <t>IV</t>
  </si>
  <si>
    <t>% de avance de meta cuatrienio</t>
  </si>
  <si>
    <t>VERSIÓN: 00</t>
  </si>
  <si>
    <t>Meta
2019</t>
  </si>
  <si>
    <t>Resultado 2019</t>
  </si>
  <si>
    <t>Meta
2020</t>
  </si>
  <si>
    <t>Avance Trimestral  2020</t>
  </si>
  <si>
    <t>% de avance de la meta 2020</t>
  </si>
  <si>
    <t>Meta
2021</t>
  </si>
  <si>
    <t>Resultado 2021</t>
  </si>
  <si>
    <t>Meta
2022</t>
  </si>
  <si>
    <t>Resultado 2022</t>
  </si>
  <si>
    <t>SEGUIMIENTO TRIMESTRAL PLAN ESTRATÉGICO INSTITUCIONAL 2019 - 2022</t>
  </si>
  <si>
    <t>***N/A: No aplica. Refiere a que no existe meta para el trimestre analizado
* Se declara el plan estratégico institucional como el mismo plan estratégico sectorial por ser el Ministerio de Ciencia, Tecnología e Innovación la cabeza de sector y no tener instituciones o entidades adscritas</t>
  </si>
  <si>
    <t>** Cifras acumuladas 
*** El dato se encuentra en consolidación por parte de la Dirección de Transferencia y Uso del Conocimiento</t>
  </si>
  <si>
    <t>ACTI como % del PIB</t>
  </si>
  <si>
    <t>Política de CTeI aprobada e implementada
(Política nacional de CTeI)</t>
  </si>
  <si>
    <t>Investigadores en el sector empresarial</t>
  </si>
  <si>
    <t>Inversión en I+D como porcentaje de ACTI</t>
  </si>
  <si>
    <t>Programas y Proyectos de CTeI financiados</t>
  </si>
  <si>
    <t>Citaciones de impacto en producción científica y colaboración internacional</t>
  </si>
  <si>
    <t xml:space="preserve">Artículos científicos publicados por investigadores colombianos en revistas científicas especializadas </t>
  </si>
  <si>
    <t>Cupo de inversión en deducción y descuento tributario utilizado (billones)</t>
  </si>
  <si>
    <t xml:space="preserve">Acuerdos de transferencia de tecnología y/o conocimiento acompañados por Minciencias y Entidades aliadas </t>
  </si>
  <si>
    <t>Registro de solicitudes de patentes por residentes en Oficina Nacional</t>
  </si>
  <si>
    <t>Organizaciones articuladas en los Pactos por la innovación (firmantes del pacto/s)</t>
  </si>
  <si>
    <t>Proyectos de I+D+i financiados por Minciencias y aliados para la generación de Bioproductos</t>
  </si>
  <si>
    <t xml:space="preserve">Expediciones Científicas nacionales e internacionales financiadas por Minciencias y Entidades aliadas </t>
  </si>
  <si>
    <t>Redes de servicios de infraestructura científica compartida apoyadas por Minciencias y aliados</t>
  </si>
  <si>
    <t>Espacios que promueven la  Interacción de la sociedad con la CTeI</t>
  </si>
  <si>
    <t>Comunidades o grupos de interés que participan en procesos de apropiación social de conocimiento a partir de la CTeI</t>
  </si>
  <si>
    <t>3 Nodos de diplomacia científica</t>
  </si>
  <si>
    <t>Aprobación de recursos  del FCTeI del SGR</t>
  </si>
  <si>
    <t>Planes y acuerdos departamentales de CTeI acompañados en su formulación</t>
  </si>
  <si>
    <t>% avance en la implementación del Indice  de capacidades en CTeI en las regiones</t>
  </si>
  <si>
    <t>Índice ATM</t>
  </si>
  <si>
    <t>Consolidar la institucionalidad y gobernanza de MINCIENCIAS para el fortalecimiento del SNCTI que potencie los vinculos entre la Universidad-Empresa -Estado y Sociedad</t>
  </si>
  <si>
    <t>Fomentar la generación y uso del conocimiento científico y tecnológico  para la consolidación de la sociedad del conocimiento</t>
  </si>
  <si>
    <t>Impulsar el desarrollo tecnológico y la innovación para la transformación social y productiva</t>
  </si>
  <si>
    <t>Fomentar la vocación científica y la formación del capital humano en CTeI y promover su vinculación a Entidades del SNCTI</t>
  </si>
  <si>
    <t>Promover la divulgación, la generación de redes y la apropiación social del conocimiento</t>
  </si>
  <si>
    <t>Niños, niñas y adolescentes  certificados en procesos de fortalecimiento de sus capacidades en investigación y creación apoyados por Minciencias y aliados</t>
  </si>
  <si>
    <t>Jóvenes investigadores e innovadores apoyados por Minciencias y aliados</t>
  </si>
  <si>
    <t>Becas, créditos beca para la formación de doctores apoyadas por Minciencias y aliados.</t>
  </si>
  <si>
    <t>Estancias posdoctorales apoyadas por Minciencias y aliados.</t>
  </si>
  <si>
    <t>Fomentar un MinCiencias Integro Efectivo e Innovador (IE+i)</t>
  </si>
  <si>
    <t>Anual</t>
  </si>
  <si>
    <t>Trimestral</t>
  </si>
  <si>
    <t>ND</t>
  </si>
  <si>
    <t>NA</t>
  </si>
  <si>
    <t>FECHA: 2020-09-28</t>
  </si>
  <si>
    <t>CÓDIGO: G101PR01F21</t>
  </si>
  <si>
    <r>
      <t>Promover el desarrollo y la consolidación de la CTeI en las regione</t>
    </r>
    <r>
      <rPr>
        <sz val="12"/>
        <color theme="1"/>
        <rFont val="Arial Narrow"/>
        <family val="2"/>
      </rPr>
      <t>s</t>
    </r>
  </si>
  <si>
    <t>Todas las áreas Minciencias</t>
  </si>
  <si>
    <t>Viceministerio de Talento y Apropiación Social de la CTeI
Viceministerio de Conocimiento, Innovacion y Producitvidad</t>
  </si>
  <si>
    <t>Dirección de Gneración del Conocimiento</t>
  </si>
  <si>
    <t>Dirección de Transferencia y Uso de Conocimiento</t>
  </si>
  <si>
    <t xml:space="preserve">En 2020, Minciencias ha logrado el apoyo de 7 expediciones, cuyo detalle se da a continuación:
•	Expedición histórica Chapman, bases para el desarrollo del aviturismo en Colombia (convenio 793 de 2019), la cual está a cargo del Instituto de Investigación de Recursos Biológicos Alexander von Humboldt y el Instituto de Ciencias Naturales de la Universidad de Colombia, ésta a su vez comprende 5 expediciones a los departamentos de Huila, Caquetá, Nariño, Tolima y Cundinamarca.
•	La Expedición Bocas de Sanquianga (convenio 796 de 2019), la cual es ejecutada por la Comisión Colombiana del Océano y la Universidad Nacional de Colombia- Sede de Presencia Nacional de Tumaco y se llevará a cabo en el departamento de Nariño.
•	La Expedición Binacional (806 de 2019) a cargo del Instituto Amazónico de Investigaciones Científicas SINCHI, en colaboración con el Instituto de Investigaciones de la Amazonía Peruana, esta expedición se realizará en la cuenca media del río Putumayo (frontera entre Perú y Colombia).
Se reporta que las entidades ejecutoras ya cuentan con el primer desembolso. Sin embargo; debido a la contingencia por la que atraviesa el país debido a la Pandemia del SARS-CoV-2, las entidades se han visto obligadas a reorganizar el cronograma con las fechas de las expediciones, así como reevaluar algunas de las actividades previstas en el desarrollo de las mismas, por lo cual se han adelantado comités de seguimiento entre el Programa Colombia Bio y las entidades, a fin de discutir estos cambios y plantear alternativas para el desarrollo de las expediciones.
También vale destacar que Minciencias se encuentra en proceso de contratación de 7 expediciones científicas adicionales, en el marco del listado de banco de elegibles de la convocatoria 866 de 2019. Se espera legalizarlas entre tercer trimestre o inicios del cuarto trimestre de 2020.
Por otro lado es válido destacar que “Colombia BIO” generó dos nuevos ejes temáticos definidos como “Expediciones BIO” y “Turismo Científico de Naturaleza” que se materializan como proyectos de Oferta Institucional y a su vez, en iniciativas de inversión en los departamentos a través del desarrollo de actividades de CTeI. Dichos proyectos pueden ser financiados directamente con recursos de Minciencias o, a través del Fondo de Ciencia, Tecnología e Innovación del Sistema General de Regalías (FCTeI-SGR). En el marco del FCTeI-SGR, el Programa gestionó tres (3) proyectos de oferta institucional con los Departamentos de Nariño, Valle del Cauca y Caquetá, a saber:
-	Departamento de Nariño: a través del proyecto oferta institucional de “Turismo Científico de Naturaleza” se diseñó e implementó una estrategia de innovación social de turismo de naturaleza científico en el territorio ancestral awá del Departamento de Nariño. Para este proyecto se invirtieron $11.444 millones del FCTeI-SGR.
-	Departamento de Valle del Cauca: a través del proyecto oferta institucional de “Turismo Científico de Naturaleza” se desarrolló una propuesta de turismo científico de naturaleza en el Departamento del Valle del Cauca con una inversión de $1.221 millones del FCTeI-SGR, siendo aprobado por el Órgano Colegiado de Administración y Decisión-OCAD.
-	Departamento de Caquetá:  a través del proyecto oferta institucional “Expedición BIO” se realiza el fortalecimiento de la gestión integral de la biodiversidad y los servicios ecosistémicos para el establecimiento de herramientas que contribuyan a su conservación en áreas de pos-acuerdo del departamento de Caquetá con una inversión de $5.298 millones del FCTeI-SGR siendo aprobado por el Órgano Colegiado de Administración y Decisión-OCAD.
</t>
  </si>
  <si>
    <t>Se espera en 2021 iniciar con las gestión asociada al cumplimiento de este indicador.</t>
  </si>
  <si>
    <t>Dirección de Vocaciones y Formación en CTeI</t>
  </si>
  <si>
    <t>Dirección de Generación de Conocimiento 
Dirección de Transferencia y Uso del Conocimiento</t>
  </si>
  <si>
    <t>Dirección de Generación del Conocimiento</t>
  </si>
  <si>
    <t>Dirección de Capacidad y Divulgación de la CTeI</t>
  </si>
  <si>
    <t>Secretaría Técnica del OCAD</t>
  </si>
  <si>
    <t>Dirección Administrativa y Financiera
Oficina de Tecnología y Sistemas de Información
Dirección de Talento Humano
Secretaría General
Oficina Asesora Jurídica
Oficina Asesora de Planeación e Innovación Institucional</t>
  </si>
  <si>
    <t>Para cumplir con la meta establecida para este trimestre, se procedió a la elaboración de tres documentos acerca de los lineamientos para incluir la CTeI en los planes de desarrollo. Los documentos van dirigidos a los departamentos, los municipios y los distritos; de esta manera Se cumple con el primer entregable para este producto establecido en la Ficha Técnica.
Para cumplir con el segundo entregable establecido para este trimestre, se procedió a enviar a los departamentos, municipios y distritos comunicaciones electrónicas con la siguiente información: 1. Recomendaciones de política pública - 2. Capítulo CTeI del Plan Nal Dllo - 3. Plan Estratégico Institucional 2019-2022 - 4. Plan de Acción 2020 - 5. Base de datos de ideas de proyectos y productos de CTeI y 6. Posibles indicadores CTeI.pptxión.</t>
  </si>
  <si>
    <t>FORMACIÓN DE CAPITAL HUMANO
Como resumen para 2020, se han asignado 1.311 becas para maestrías y doctorado en el marco de la Convocatoria del Programa Crédito Beca de Colfuturo y 507 becas para doctorados en Colombia a través de la Convocatoria de Becas de Excelencia del Bicentenario, financiadas por el Sistema General de Regalías (SGR). 
Como resultado para el cuarto trimestre en el programa estratégico Formación y vinculación de capital humano en CTeI se tienen los siguientes resultados de acuerdo a las iniciativas programadas:
Fulbright: 40
Colfuturo: 155
ConvocAtorias doctorados en el exterior: 139
Becas bicentenario: 534
 Desde el programa estratégico de Programas y Proyectos de CTeI, se reportan 32 becas e Doctorado a través de la alianza Minciencias - Ecopetrol.
Créditos beca para la formación de doctores apoyadas por Minciencias y aliados, 
para esta iniciativa se cuentan con los aportes de Colfuturo con 155, becas bicentenario con 507 y becas Ecopetrol (reportada en el Programas y Proyectos de CTeIcon un aporte de 2 becas, finalmente dando como resultado final 664 becas de Doctores.
Convocatoria Aliados Fulbright
Fulbright Colombia es la comisión para el intercambio educativo entre Estados Unidos y Colombia. Su misión es promover el conocimiento intercultural, la cooperación científica e investigativa y el desarrollo, a través de la formación avanzada de líderes con alto grado de compromiso social. 
Como resultado de esta convocatoria Minciencias – Fulbright 2020 para estudios de Doctorado en el exterior se seleccionaron 40 profesionales e investigadores colombianos para realizar estudios de doctorado en Estados Unidos.
La Comisión Fulbright Colombia dió a conocer los resultados de su convocatoria de Becas Fulbright de Posgrados 2020, la cual es posible gracias a la financiación del Departamento de Estado de los Estados Unidos y al cofinanciamiento de Minciencias, Mineducación, Mincultura, USAID Colombia Son 47 los ganadores de las Becas Fulbright de Posgrados 2020 – Fulbright Colombia https://www.fulbright.edu.co/resultadosposgrados2020/ 2/4 Colombia Científica, a través de Icetex. La Comisión Fulbright Colombia se complace en anunciar los nominados a las Becas de Posgrado, para cursar estudios en el año 2021, quienes tendrán la oportunidad de adelantar maestrías y doctorados en instituciones de educación superior de Estados Unidos. Luego de un ardúo proceso de selección que evaluó la excelencia académica de 499 profesionales que se presentaron a esta convocatoria 2020, 47 colombianos hacen parte del total de 67 nominados a las Becas Fulbright de Posgrados. Los nombres de los 20 nominados restantes corresponden a la Beca Fulbright Pasaporte a la Ciencia.
A continuación, se detallan los departamentos impactados con esta convocatoria y los beneficiarios por cada una de ellas:
Antioquia 5 beneficiados
Atlántico 1 beneficiado
Bogotá 19 beneficiados
Bolívar 2 beneficiados
Casanare 1 beneficiado
Córdoba 1 beneficiado
Cundinamarca 1 beneficiado
Exterior 1 beneficiado
Magdalena 1 beneficiado
Quindío 1 beneficiado
Risaralda 1 beneficiado
Santander 2 beneficiados
Sucre 1 beneficiado
Valle del Cauca 3 beneficiados
El monto máximo para otorgar por cada becario es de $330.000.000 por un tiempo promedio de 4 años, tiempo en el cual deberá terminar sus estudios de doctorado.
Convocatoria Doctorado Docentes IES públicas
La convocatoria de doctorado para docentes de IES públicas era una iniciativa para dar respuesta a los compromisos de la Mesa de Diálogo con los Estudiantes. No obstante, las conversaciones y acuerdos priorizaron otras iniciativas, por lo que la convocatoria se retiró de la Oferta Institucional del Ministerio el 21 de abril del 2020.
Convocatoria Doctorados en el Exterior Minciencias
Para el cuatro trimestre mediante Resolución 1355 de 2020 se publicó el Banco Definitivo de Elegibles de la Convocatoria 885 – Doctorado Exterior, el cual incluye a 273 candidatos admitidos y/o estudiando un programa de doctorado en una universidad ubicada dentro de las primeras 500 posiciones del Ranking General de Shanghái 2019 o en el QS World University Rankings 2019 (arte y diseño, arquitectura, artes escénicas, comunicación y estudios de medios; y literatura). Actualmente, se está realizando la gestión para la publicación del banco de financiables, el cual incluirá a 139 candidatos que podrán legalizar su crédito educativo el primer semestre de 2021.
Convocatoria para la Formación de Capital Humano de Alto Nivel para las Regiones.
Las siguientes Convocatorias para la Formación de Capital Humano de Alto Nivel para las Regiones – Docentes de Establecimientos Educativos Oficiales abrieron e el último trimestre del año 2019 y cerraron durante el primer trimestre del 2020, por lo que la asignación de los créditos educativos aportará al indicador del año en curso:  
 •Convocatoria No. 834 de 2019 - Segundo corte: Departamento de Boyacá: 8 candidatos elegibles.
•Convocatoria No. 867 de 2019: Departamento del Cauca: 20 candidatos elegibles.
•Convocatoria No. 871 de 2019: Departamento de Cesar: 64 candidatos elegibles. 
La Convocatoria 892 de Formación de Capital Humano de Alto Nivel para las Regiones – Docentes de Establecimientos Educativos publicó el Banco Definitivo de Elegibles el 30 de diciembre de 2020 a través de la Resolución 1709 de 2020, el cual incluye 94 candidatos para la realización de maestrías en Colombia.
Programa Becas de Excelencia Doctoral del Bicentenario
De acuerdo con lo definido en el cronograma de los términos de referencia de la Convocatoria de Becas de Excelencia Doctoral del Bicentenario – Corte 2, el Listado Definitivo de Proyectos Elegibles fue publicado en la página web de Minciencias el pasado 29 de mayo de 2020. De las 56 propuestas de proyectos recibidas con 2.247 propuestas de tesis doctoral asociadas y una vez aplicados los criterios de evaluación y de asignación, 46 propuestas de IES fueron incluidas con 534 propuestas de tesis doctoral asociado.
Programa Crédito Beca Colfuturo
Como resultado del proceso de evaluación de la convocatoria del Programa Crédito Beca, fueron seleccionados 1311 candidatos, de los cuales 1156 adelantarán estudios de maestría y 155 programas de doctorado.</t>
  </si>
  <si>
    <t>Programa de Estancias Postdoctorales beneficiarios Minciencias
En lo que va corrido del 2020 se han beneficiado 10 doctores de Bogotá, vinculados a través de la convocatoria Programa Visiting Scholar Fulbright, estancias posdoctorales apoyadas por Minciencias y aliados - Convocatoria Aliados Fulbright y 35 doctores Convocatoria del Fondo de Ciencia, Tecnología e Innovación del Sistema General de Regalías para la Conformación de un Listado de Propuestas de Proyectos Elegibles encaminadas a la Formación de Capital Humano de Alto Nivel para las Regiones.  El monto por beneficiario es de USD 23.700 equivalente a $89 millones aproximadamente y deben ser destinados a cubrir los honorarios o salario del doctor participante por un valor de $8 millones mensuales, esta convocatoria es a nivel internacional, por otro lado se encuentra la Convocatoria Programa de Estancias Postdoctorales en entidades del SNCTeI 2019 con 151beneficiarios, teniendo en total 189 beneficiarios con estancias posdoctorales y finalmente 50 estancias en el marco de la convocatoria 891 para ell fortalecimiento de vocaciones y formación en CTeI para la reactivación económica en el marco de la postpandemia 2020.
Con lo anterior, en 2020 se apoyaron 246 estancias posdoctorales; logrando así el 100% de la meta establecida para la vigencia.</t>
  </si>
  <si>
    <t xml:space="preserve">1-	Diseño y evaluación de la Política Pública de CTeI
Para el último trimestre de la vigencia 2020 , continuando con ejecución del 75%, iniciativa estratégica que comprende todas las acciones de política que se realizan desde el despacho del Viceministerio de Talento y Apropiación Social del Conocimiento (TASC) y de manera coordinada con el Departamento Nacional de Planeación (DNP), como resultado al trabajo realizado en el cuarto trimestre se llevaron a cabo sesiones con las Comunidades NARP y Empresarios, para completar 15 diálogos. En estos espacios de análisis los diferentes actores del SNCTI hicieron aportes y observaciones con el objetivo de enriquecer el documento Conpes publicado.
Así mismo, el Viceministerio de Talento y Apropiación Social del Conocimiento consolidó los aportes de todas las mesas y sesiones plenarias de los 15 diálogos y entregó el archivo con el consolidado a los responsables por ejes, posteriormente se hizo una revisión del despacho para comentarios de la Ministra.
Dada la revisión realizada por la Ministra al documento ajustado, se realizó una reunión con DNP en la que se acordó no concluir el Conpes de CTeI en la presente vigencia. El DNP propuso un nuevo cronograma, cuya finalización de la Política Pública de Ciencia, Tecnología e Innovación quedó para el mes de julio del 2021.
El pasado mes de diciembre Minciencias envió al DNP una presentación con la propuesta Visión holística de la Política Nacional de Ciencia, Tecnología e Innovación 2021-2030 que incluyó el nuevo cronograma. En este sentido, la decisión tomada por el Despacho es que Minciencias primero elaborare los lineamientos de la política, para a partir de estos, proceder con los ajustes al Conpes en el 2021.
  2-	Apoyo en la estructuración de evaluaciones de políticas de CTeI
Esta iniciativa estratégica comprende todas las acciones que requieren del acompañamiento del Viceministerio de Talento y Apropiación Social del Conocimiento para garantizar la estructuración de evaluaciones de políticas de CTeI.  Durante el tercer trimestre del año 2020 se apoyaron las siguientes evaluaciones:
o	Evaluación de Impacto del Sistema General de Regalías.
El objetivo es evaluar el impacto a la reforma del sistema de convocatorias de los recursos del SGR para el sector de Ciencia, Tecnología e Innovación.
Desde el despacho del viceministerio se apoyó en el diseño del alcance de la evaluación del esquema de financiación con el cual se adelantará la contratación del evaluador, que estará a cargo del DNP  o	Evaluación de impacto de Formación de Alto Nivel
Apoyar la estructuración de la evaluación de impacto de Formación de Alto Nivel.
Para el cuarto trimestre desde el despacho del viceministerio se apoyaron las actividades de evaluación de las propuestas recibidas en la invitación pública para la evaluación de impacto de la política y el programa de formación de capital humano de alto nivel para la CTeI. 
En el acta final del panel de evaluación los evaluadores comentaron y puntuaron las propuestas recibidas de conformidad con el anexo técnico y la propuesta pública realizada por el Ministerio y determinaron el proponente que cumplió con los requisitos y valores agregados establecidos.
3-	Apoyo a la gestión en lineamientos de política de CTeI
Esta iniciativa estratégica comprende todas las acciones que requieren del acompañamiento del Viceministerio de Talento y Apropiación Social del Conocimiento para garantizar la inclusión lineamientos de política de CTeI.  Durante el cuarto trimestre del año 2020 se han apoyado las siguientes actividades:
1.	Seguimiento compromisos Misión Internacional de Sabios 2019
2.	OCDE
3.	Convenio TIPC
4.	Conversatorios sobre política Pública en CTeI
5.	Apoyo a las políticas lideradas en las direcciones técnicas
Seguimiento compromisos Misión Internacional de Sabios 2019.
Para este trimestre se presentó la propuesta de Misión de bioeconomía ante el comité de sostenibilidad del SNCI por parte de la Viceministra de Talento y Apropiación Social del Conocimiento, de igual manera se realizó el El lanzamiento de la Misión de Bioeconomía, coincidiendo con la conmemoración del primer año del Ministerio de CTI y del cierre de la Misión de Sabios 2019. Durante el evento también se presentaron los avances por parte de Minciencias y MEN con respecto a las recomendaciones de la Misión.
Otras de las actividades adelantadas se encuentran:
-	Apoyo en los trámites de ISBN requeridos por el equipo de la UDEA para el volumen 6 del foco de ciencias de vida y de la salud. 
-	Ajuste al ISBN del volumen 5 del foco de ciencias sociales y desarrollo humano con equidad.
-	Publicación virtual del volumen 9 del foco tecnologías convergentes e industrias 4.0 - Colombia y la Nueva Revolución Industrial
OCDE, El Ministerio de Ciencia, Tecnología e Innovación como miembro participa en el Comité de Política Científica y Tecnológica de la OCDE y realiza la coordinación institucional para tomar decisiones sobre la participación en reuniones y proyectos, organización de actividades y envío de información, adicionalmente, el Viceministerio tiene la responsabilidad de presidir el Comité de Asuntos OCDE, grupo encargado de coordinar y dar lineamientos institucionales ante el organismo trasnacional.
Para el cuarto trimestre se da apoyo y acompañamiento a sesiones GSF y del TIP, al Steering Group sobre políticas orientadas por Misión de la OCDE, y elaboración de informe de avances en implementación de recomendaciones
Convenio TIPC, tiene como objetivo fortalecer las capacidades en formulación y diseño de política transformativa en CTeI por medio del trabajo transnacional con el TIPC y países asociados. Para este período se tuvo apoyo en la participación de la Semana Latinoamericana de la Innovación Transformativa, en las sesiones de generación de capacidades en PIT al equipo de A Ciencia Cierta y participación en el evento global de TIP.
Conversatorios sobre políticas públicas en CTeI
Mediante la Ley 1951 de 2019 se creó el Ministerio de Ciencia, Tecnología e Innovación y se le dio el rol como organismo rector del sector y del Sistema Nacional Ciencia, Tecnología e Innovación (SNCTI), encargado de formular, orientar, dirigir, coordinar, ejecutar, implementar y controlar la política del Estado en esta materia, teniendo concordancia con los planes y programas de desarrollo del país (Ley 1951, 2019). El Decreto 2226 de 2019 señala que entre los objetivos principales del Ministerio se encuentra el de “formular la política pública de ciencia, tecnología e innovación del país” además de “establecer estrategias para el avance del conocimiento científico, el desarrollo sostenible, ambiental, social, cultural y la transferencia y apropiación social para la consolidación de una sociedad basada en el conocimiento”.
Lo anterior implica que Minciencias debe construir estrategias que, mediante el intercambio de experiencias, le permitan cumplir con este rol misional. Bajo este concepto, los conversatorios se consolidan como una de estas iniciativas.
Los conversatorios son espacios de intercambio de conocimiento y opinión que, al analizar y poner en discusión temas coyunturales, propician la generación de nuevo conocimiento desde una visión crítica y reflexiva. Desde el Viceministerio de Talento y Apropiación Social del Conocimiento se plantea generar estos espacios donde los diferentes actores del SNCTI participen en el análisis de la política pública de Ciencia, Tecnología e Innovación para que, a partir de sus aportes, promuevan y contribuyan a la solución de los retos y desafíos del país.
En el marco de la construcción de la política pública nacional de CTeI, desde el Ministerio se lideraron diálogos estratégicos que tuvieron como finalidad generar espacios de discusión para que los diferentes actores del SNCTI aportaran elementos técnicos, estratégicos y disruptivos, que contribuyeran al fortalecimiento del borrador de documento de política CONPES de CTI 2020 - 2030. En este sentido, desde el viceministerio se apoyó el desarrollo de las mesas técnicas por eje de los diálogos estratégicos que abordaron los siguientes temas sugeridos en la propuesta de conversatorios para el año 2020:
•	Estrategias para el fortalecimiento y la consolidación del SNCTI. 
•	Generación de diálogos entre diversas formas de conocimiento.
•	Retos y estrategias para la divulgación de la CTeI.
•	Hacia la política pública Nacional de CTeI.
Para el cuarto trimestre, se realizaron dos diálogos adicionales correspondientes a: Diálogo con comunidades NARP y diálogo con empresarios.
Apoyo a las políticas lideradas desde las direcciones técnicas
Durante el cuarto trimestre del año en curso, se realizó seguimiento a las siguientes iniciativas de políticas a cargo de las direcciones técnicas del Viceministerio de Talento y Apropiación Social del Conocimiento: 
1. Dirección de Capacidades y Divulgación para la CTeI: 
•	Política pública de Apropiación Social del Conocimiento
Durante el periodo de reporte se consolidaron los aportes de las distintas consultas realizadas con los actores del SNCTI y se ajustó el documento de política. Como resultado de este proceso se construyó una nueva versión del documento final de política que fue presentado en las instancias de aprobación para su revisión y visto bueno (comité viceministerial y ministerial). 
•	Formulación de política de Comunicación Pública de la Ciencia.
Durante el periodo reportado se entregó el documento final de caracterización y formulación de lineamientos de política de comunicación y divulgación que identificó las necesidades y perspectivas del proceso de divulgación de la estrategia Todo es Ciencia de la Dirección de Capacidades y Divulgación de Minciencias y que generó importantes recomendaciones e insumos para fortalecer estas estrategias. 
El documento (anexo al informe) presenta la siguiente estructura:
•	Planteamiento Estratégico de la Comunicación Pública: donde se plantea una ruta estratégica de trabajo.
•	Lineamientos generales  
•	Propuesta de ruta estratégica: donde se plantean unos objetivos estratégicos, unos ejes de acción, una perspectiva de los grupos de interés y una matriz de implementación
•	Matriz de Implementación aplicada para Todo es Ciencia con un primer eje de acción de divulgación, un segundo eje de acción de la promoción, un tercer eje de acción de producción de conocimiento y un cuarto y último eje de acción de socialización
•	Recomendaciones finales: Recomendaciones en enfoque y modelo de trabajo e implementación y recomendaciones destacadas de implementación que surgieron en la investigación
Posteriormente, el equipo de Todo es Ciencia se enfocó en el diseño de la estrategia interna para convertir esta línea de política pública en una estrategia de comunicación pública y divulgación que alimentará una nueva versión del componente. Para lograr este objetivo el equipo generó un nuevo esquema de trabajo para atender y reconfigurar esta información de la que se obtuvo un documento (anexo al informe) con los siguientes resultados:
•	Planteamiento Estratégico de la Comunicación Pública 
•	Ruta estratégica 
•	Lineamientos generales
•	Propuesta de ruta estratégica MinCiencias y Todo es Ciencia: Objetivos, ejes de acción, perspectivas desde los grupos de interés, matriz de implementación.
•	Matriz de Implementación aplicada para Todo es Ciencia Divulgación, promoción, socialización y producción de conocimiento.
•	Recomendaciones finales
Luego de presentar este importante documento y ser socializado, se lanzó la nueva versión del programa de divulgación Todo es Ciencia. Esta nueva versión presenta las sugerencias de los documentos finales de caracterización y formulación de lineamientos de política de comunicación y divulgación que identificó las necesidades y perspectivas del proceso de divulgación y que proporcionaron líneas claras para este rediseño. Parte de la nueva estrategia de abordaje incluye la generación de actividades dirigidas a empoderar y compartir herramientas a los divulgadores regionales, así como un enfoque participativo en el que las plataformas digitales serán el escenario de todos los procesos de divulgación del país. 
•	Formulación de política de la Internacionalización de la CTeI y diplomacia científica
Durante el trimestre se suscribió el contrato entre SCIMAGO RESEARCH GROUP y el administrador de proyectos P&amp;S Solutions SAS, con el objeto de Contratar una asesoría especializada para la elaboración de un diagnóstico para la formulación y diseño de la política de internacionalización de la CTeI y diplomacia científica, con una duración de seis (6) meses a partir de la firma del contrato.
SCIMAGO RESEARCH GROUP entrega un primer informe con la estructura propuesta del diagnóstico y al vencimiento del contrato entregará el informe final con el diagnóstico contratado. Adicionalmente, se realizó una reunión entre SCIMAGO RESEARCH GROUP y el grupo de Internacionalización de Minciencias con el fin de coordinar el plan de trabajo y definir la metodología de encuentros y seguimiento a los avances. Se acordó la realización de dos reuniones mensuales para avanzar conjuntamente en el cumplimiento de todos los lineamientos del diagnóstico. 
2. Dirección de Vocaciones y Formación:
•	Formulación de política para el desarrollo de Vocación Científica y Jóvenes Investigadores.
Durante el período evaluado se realizó una reprogramación del cronograma de actividades con el consultor del CID de la Universidad Nacional de Colombia, en el marco de la construcción de la política Pública de la Dirección de Vocaciones y Formación en CTeI.  De acuerdo con este nuevo cronograma se realizó el envío de la consulta a 35 expertos para la validación del diagnóstico de los lineamientos de Política Pública de Vocaciones y Formación en CteI. donde se recibieron las retroalimentaciones al documento compartido y para el mes de noviembre se recibió el documento de consolidación de observaciones de los expertos al diagnóstico de la política de Vocaciones y formación para la CteI. Igualmente, se trabajó en la construcción, prueba y envió de las encuestas dirigidas para la validación de algunos factores y propuestas sobre la Política Pública de Vocaciones y Formación en CteI a más de 500 actores del Sistema Nacional de Ciencia Tecnología e Innovación. Se cuenta con un documento de diagnóstico para el componente de investigación - creación, el cual se revisará e incorporará al documento final de diagnóstico de la política de vocaciones y formación.
 Asi mismo, se trabajó en la construcción y realización de la Mesa Técnica con Expertos nacionales sobre la política de Vocaciones y Formación en ciencia, tecnología e innovación, realizada por medios digitales, con el objetivo de conocer sus criterios técnicos y validar diversos elementos contenidos en los diversos documentos elaborados por el proyecto con el propósito de elaborar en el documento final los lineamientos de política y planificar las principales acciones en materia de vocaciones y formación para los próximos años en el país. Para este periodo ya se cuenta con un informe de resultados de las mesas técnicas de expertos.
Por último, el consultor de la Universidad Nacional de Colombia remitió el documento final consolidado con los lineamientos y acciones de política de vocaciones y formación en CteI (Plan Operativo). El documento se encuentra en revisión por parte de los líderes de las diferentes áreas de la Dirección.  </t>
  </si>
  <si>
    <t>El indicador hace referencia a los investigadores como profesionales dedicados a la concepción o creación de nuevos conocimientos, productos, procesos, métodos y sistemas, así como a la gestión de estos proyectos, desglosados por los sectores en los que están empleados. Los datos se toman del Global Innovation Index pilar de sofisticación de negocios, subpilar absorción de conocimiento. Esta medición se efectua anualmente y toma datos emitido por la UNESCO, además se alimenta de información emitida por el OCyT a partir del modelo de grupos e investigadores liderado por Minciencias. Para 2020, el resultado fue de 2,4% logrando la meta propuesta para la vigencia. En 2021, se propone el mejoramiento de las métricas de los investigadores en el sector privado, tratando de cruzar aquellas empresas que presentan proyectos para acceder beneficios tributarios y que vinculan personal científico para su desarrollo.</t>
  </si>
  <si>
    <t>Minciencias en conjunto con el Observatorio de Ciencia y Tecnología se encuentra estructurando una propuesta para el fortalecimiento de la medición de la inversión privada en ACTI, a través del aprovechamiento de registros administrativos. El Observatorio ha adelantando sesiones técnicas con de DNP y DANE e involucrando entidades como: ANDI, Confecámaras, Fenalco, ACOPI, Superintendencia de Sociedades, SuperFinanciera, Superintendencia de Servicios Públicos Domiciliarios, Superintendencia de Industria y Comercio, y la DIAN. Este plan consta de cinco etapas 1 Consolidación grupo de trabajo, revisión y diseño metodológico, exploración de registros administrativos potenciales para el desarrollo de pilotos 2 Selección de registros administrativos y de información 3 Procesamiento de información y período de revisión de resultados 4 Formulación de propuestas de mejora 5 Implementación, incorporación a la medición ACTI y seguimiento del plan de fortalecimiento. Podrá afinarse las etapas antes expuestas, en la medida que se ejecuten las sesiones de trabajo con lo actores cuyo insumo es fundamental para iniciar los pilotos cuyo resultado podrán ser de gran utilidad para la medición de ACTI 2021.
Desde 2021, el DANE efecturá la medición de I+D.</t>
  </si>
  <si>
    <t>En 2020 en el marco de dos programas se adelantaron los siguientes mecanismos para fomentar el desarrollo de programas y proyectos en Investigación, desarrollo tecnológico e innovación:
Salud:
•	Financiación de banco de elegibles de la Convocatoria 844 “Pacto para la generación de nuevo conocimiento a través de proyectos de investigación científica en ciencias médicas y de la salud”, cuyo objeto fue el de contribuir a la solución de problemáticas en salud de los colombianos mediante la financiación de proyectos de investigación científica (básica, aplicada y desarrollo experimental), así como al fortalecimiento de las capacidades nacionales y regionales de CTeI en Salud. Del total de propuestas recibidas, 286 pasaron a fase de evaluación por panel desde donde se clasificaron 108 propuestas. De estas 108 propuestas, 56 fueron financiadas en 2019 y las 52 restantes (52 proyectos) se apoyaron en 2020 con recursos de dicha vigencia.
•	Convocatoria 884 de 2020 “Construcción de paz, resiliencia y salud mental: convocatoria binacional de investigación para potenciar el apoyo y la comprensión de los retos actuales de Colombia en tiempos de pandemia”. Esta convocatoria tuvo como objeto contribuir al bienestar y la salud mental en el marco de la construcción de la paz y la emergencia sanitaria por COVID-19 en Colombia mediante la generación y apropiación social del conocimiento derivado de la financiación de proyectos de investigación científica. El presupuesto general de esta convocatoria fue de $4.347 millones. Estos recursos incluyen los costos de las evaluaciones de las propuestas recibidas (esto incluye las evaluaciones de las propuestas rechazadas). Como resultado fueron seleccionado nueve (9) proyectos para su financiación (8 propuestas de Universidades y una de una Clínica).
•	Invitación a presentar proyectos que contribuyan a la solución de problemáticas actuales de salud relacionadas con la pandemia de COVID-19 Mincienciaton: Al respecto de esta iniciativa se da cumplimiento a la meta de 25 propuestas financiadas, sin embargo, el seguimiento se hace de forma inicial en el programa Apoyo a la I+D+i para promover y fortalecer alianzas entre actores del SNCTI-2020 en donde se encontraba inicialmente la iniciativa. Se recibieron 157 propuestas de las cuales 54 pasaron a formar el banco de elegibles. Se financiaron 25 proyectos en total (las mejores 5 propuestas de cada una de las cinco líneas de la convocatoria). Adicionalmente con esta invitación se logran identificar 25 jóvenes investigadores como resultado de la iniciativa. 
•	Mincienciaton, Alianza SENA. El SENA se sumó al proyecto “Mincienciatón” con más de $6 mil millones para el desarrollo de proyectos científicos que aporten a mitigar los efectos del Covid-19. Como resultado de esta alianza se apoyaron siete (7) proyectos. 
Educación:
•	En cumplimiento del acuerdo generado en la Mesa de Diálogo para la Construcción de Acuerdos para la Educación Superior Pública (numeral 8) del 14 de diciembre de 2018, el 1 de octubre de 2020 abrió la convocatoria 890 “Convocatoria para el fortalecimiento de CTeI en Instituciones de Educación Superior” con el objeto de fortalecer las capacidades científicas, tecnológicas y de innovación en Instituciones de Educación Superior (IES) públicas a través de la conformación de un banco de proyectos elegibles cuyos resultados generen productos de nuevo conocimiento, desarrollo tecnológico, innovación y apropiación social del conocimiento que, a su vez, promuevan las competencias y habilidades en I+D+i de los estudiantes vinculados a los proyectos. Esta convocatoria tiene programado publicar la lista de los proyectos a financiar el 14 de abril de 2020. Para el corte de 31 de diciembre de 2020, no se registran proyectos apoyados. En noviembre de 2020 se registra una adenda en los términos de referencia donde se modifican requisitos para estudiantes de maestría y doctorado.
•	Invitación a presentar propuesta para diseñar e implementar una estrategia de acompañamiento a docentes del sector oficial de educación Preescolar, Básica Y Media, para el fortalecimiento de competencias investigativas, pedagógicas y tecnológicas. Esta invitación tuvo como objetivo presentar propuesta para diseñar e implementar una estrategia de acompañamiento a docentes del sector oficial de educación Preescolar, Básica Y Media, para el fortalecimiento de competencias investigativas, pedagógicas y tecnológicas mediante el desarrollo de recursos educativos digitales – RED. Como resultado, se recibieron tres propuestas de las cuales fue selecionada una (un proyecto apoyado) cuyo fin es “Fortalecimiento de competencias investigativas, tecnológicas y pedagógicas de docentes del sector oficial de educación preescolar, básica y media, mediante la producción de Recursos Educativos Digitales -RED y Objetos ID: Virtuales de Aprendizaje – OVA” de la Unmiversidad Nacional, junto con otras universidades (Universidad del Valle, Universidad de Cartagena, Universidad de Cundinamarca y Fundación Universitaria del Área Andina Sede Bogotá). Recursos públicos asignados $990.000.000, contrapartidas por $424.356.655.
•	Invitación a presentar propuesta para diseñar e implementar una estrategia de acompañamiento a docentes investigadores de Preescolar, Básica Y Media para la publicación de artículos científicos en revistas y publicaciones reconocidas por Minciencias. Esta invitación abrió en 2020 con el propósito de apoyar el diseño, implementación y seguimiento a una estrategia de acompañamiento que promueva el fortalecimiento de las competencias de investigación de los docentes de preescolar, básica y media – PBM y la publicación de artículos científicos u otros productos propios de la generación de contenidos asociados a investigaciones en el área de la educación. Como resultado de la evaluación de 16 propuestas recibidas fue seleccionada la propuesta “La investigación en la escuela y el maestro investigador en Colombia”, presentada por la Universidad de Los Andes, la Universidad Autónoma de Bucaramanga y El Instituto para La Investigación Educativa y el Desarrollo. Recursos públicos asignados $970.000.000, contrapartidas por $896.393.359.
Energía y Minería:
•	En el marco del Convenio especial de cooperación entre el Ministerio de Ciencia, Tecnología e Innovación y Ecopetrol (342 de 2012), cuyo objeto es el de fortalecer la capacidad de I+D+i nacional en las temáticas de exploración y producción de hidrocarburos, a través del financiamiento de programas estratégicos, disminuir la brecha tecnológica entre Colombia y los referentes líderes mundiales, generando una mayor competitividad y aumentar la competitividad de ECOPETROL y del país acorde con los estándares mundiales, se firmó un contrato resultado de la convocatoria para “Desarrollar un sistema robótico para exploración subacuática conformado por un vehículo subacuático no tripulado y sistemas auxiliares, que cumpla funciones de apoyo en los procesos costa afuera emprendidos por Ecopetrol”. Este contrato tiene como aporte el logro de 2 becas de doctorado apoyadas, 20 becas de maestría nacionales, 2 jóvenes investigadores y un proyecto de investigación apoyado aportando a la meta de programas y proyectos apoyados.
•	Invitación para consolidación de iniciativas de I+D en Recobro Mejorado de Hidrocarburos. Invitación puesta en marcha en 2020 con el objeto de fortalecer el conocimiento científico y tecnológico en la temática del incremento del factor de Recobro de Hidrocarburos para Campos Colombianos, a través del desarrollo de proyectos de I+D que promuevan tanto la incorporación de nuevo conocimiento científico y tecnológico en dicha temática, así como la transferencia de tecnología a las empresas del sector, implementando en campo las tecnologías desarrolladas. Como resultados, de cinco propuestas recibidas se eligió un proyecto “Evaluación del incremento del factor de recobro, mediante calentamiento electromagnético en presencia de nanofluidos ferromagnéticos en yacimientos de crudo pesado” de la Universidad Industrial de Santander.
•	Invitación a presentar propuestas para ejecución de proyectos I+D en recobro mejorado de hidrocarburos pesados y extrapesados mediante estimulación térmica a través del proceso de pirólisis in situ combinado con nanotecnología en los campos colombianos. El objeto de esta invitación fue el de fortalecer el conocimiento científico y tecnológico en la temática del incremento del factor de Recobro de Hidrocarburos pesados y extrapesados para Campos Colombianos, a través del desarrollo de proyectos de I+D enfocados a la implementación de alternativas tecnológicas de estimulación térmica con procesos de pirolisis in situ en combinación con nanotecnología. Como resultado se apoyo un proyecto presentado por la Universidad Industrial de Santander, titulado “Evaluación del incremento del factor de recobro mediante la incidencia de la inyección de agua inteligente en yacimientos de crudo pesado”.
•	Convocatoria 849 de proyectos de I+D+i para el fortalecimiento del planeamiento minero- energético. Esta convocatoria tuvo como objeto fortalecer el conocimiento científico y tecnológico en los procesos de transición minero-energética en Colombia, equilibrando sus ejes de desarrollo económico, social y ambiental, con las tendencias en ciencia tecnología e innovación, a través del desarrollo de proyectos de I+D+i que promuevan tanto la incorporación de nuevo conocimiento científico y tecnológico, así como la transferencia de tecnología. Como resultados se destaque que se conformó un banco de elegibles de 11 propuestas de las cuales cuatro (4) propuestas fueron sleccionadas para su financiación, una por cada una de las líneas de investigación. Los recursos totales de las cuatro propuestas suman $2.820.656.576.
•	Convocatoria 877 para la Financiación de Proyectos de Investigación en Geociencias para el Sector de Hidrocarburos. Esta convocatoria tuvo como objeto conformar un banco de proyectos elegibles sobre evolución de cuencas petroleras colombianas, sistemas petrolíferos, modelos y/o procesos innovadores en la adquisición y/o procesamiento de datos geocientíficos, que contribuya a la generación de nuevo conocimiento. Como resultado del proceso se apoyan 10 proyectos, con adición de recursos del convenio que da paso a la convocatoria por más de $8.961 millones.
•	Invitación a presentar propuestas para la ejecución de proyectos de I+D+i orientados a la generación de nuevo conocimiento en yacimientos no convencionales en Colombia. Esta invitación abrió con el objeto de fortalecer el trabajo en investigación en el área de Yacimientos No Convencionales, a través de la financiación de proyectos de I+D+i, que permitan la generación de conocimiento geocientífico para la identificación, caracterización y evaluación del potencial de Arenas Bituminosas en Colombia. Aunque se recibieron propuestas, la convocatoria fue declarada desierta ya que, ninguna de la prouestas recibidas fue seleccionada.
Seguridad y Defensa:
•	Invitaciones  a presentar propuestas (proyectos) de I+D+i para el sector Seguridad y Defensa, la cual da como resultado consolidado en 2020 de 10 propuestas  apoyadas:
o	Invitación a presentar propuestas para la ejecución de proyectos de I+D+i orientados al fortalecimiento de los Centros y Grupos de I+D+i de la FAC y de sus Programa Estratégicos de CTeI – 2020. Esta invitación se abrió con el propósito de fortalecer los Programas y Líneas Estratégicas de CTeI de la FAC a través de la financiación de proyectos de I+D+i y de la consolidación de sus centros y grupos de I+D+i, conjuntamente con la de sus aliados  en el sector aeronáutico y espacial. Como resultado se aprobaron cuatro (4) proyectos para su financiación y que suman recursos por $2.913 millones (aproximadamente).
o	Invitación Invitación a presentar propuestas para la ejecución de proyectos de I+D+i orientados al fortalecimiento del Portafolio I+D+i de la Armada República de Colombia bajo tres modalidades de financiación, según prioridades y necesidades de la Armada, la cual da como resultado seis (6) proyectos a financiar.
o	De otra parte, en el cuarto trimestre del 2020 se da la apertura de la “Invitación a presentar propuestas para la ejecución de proyectos de I+D+i orientados al fortalecimiento del Portafolio I+D+i de la ARC, según sus prioridades y necesidades -2020”. El listado de los proyectos a financiar se conocerá de acuerdo con la programación el 05 de abril de 2021.
Proyectos de investigación en ciencias sociales y humanas:
•	Convocatoria 872 “Hacia una mayor comprensión del conflicto armado, las víctimas y la historia reciente de Colombia”. Esta convocatoria abrió con el propósito de conformar un banco de proyectos elegibles sobre el conflicto armado, la memoria de las víctimas, paz y reconciliación en Colombia, que vinculando jóvenes investigadores e innovadores, contribuya a la apropiación social y generación de nuevo conocimiento. Se recibieron un totak de 85 propuestas de las cuales, 81 cumplen con la totalidad de los requisitos tras un proceso de subsanación. Finalmente son seleccionadas para financiación 17 proyectos. Esta convocatoria se trabajó en conjunto con el Centro Nacional de Memoria Histórica, adicionalmente se tienen resultados de 17 jóvenes investigadores aportando a la meta del programa estratégico de Jóvenes Investigadores e Innovadores, superando la meta de esta iniciativa.
•	Invitación a presentar proyectos de Investigación + Creación en Artes – InvestigARTE 2.0 con la vinculación de Jóvenes Investigadores e Innovadores. En 2020 se adelantó esta iniciativa con el objeto de fortalecer los grupos de investigación y el capital humano en las áreas artísticas y humanidades con miras a disminuir la brecha en la generación de conocimiento en el sector. Como resultados de la invitación se apoyan 20 jóvenes investigadores e innovadores de los cuales se destaca la participación de 16 mujeres y de 4 hombres todos profesionales. Se destaca así mismo un joven apoyado de la Universidad del Norte, afrodescendiente y miembro de un grupo de investigación de la máxima categoría A1. Con relación a los proyectos apoyados, esta invitación permitió el apoyo de nueve (9) proyectos de investigación en CTeI por parte de Minciencias.
Programas CYTED, Mujeres en la ciencia 2020, Convocatoria fundación de apoyo a la investigación del estado de Sao Paulo FAPESP.
•	Programa Iberoamericano de Ciencia y Tecnología para el Desarrollo, creado por los gobiernos de los países iberoamericanos para promover la cooperación en temas de ciencia, tecnología e innovación para el desarrollo armónico de Iberoamérica -CYTED. En el marco de este programa se apoyaron 2 poyectos.
•	FAPESP – Convocatoria 883: Se realiza el comité binacional con Brasil, en donde se seleccionan las propuestas financiables de la convocatoria, dando como resultado 10 propuestas elegibles de las cuales se seleccionan cuatro (4) propuestas para su financiación.
Sector Agro.
•	En el contexto del eje de Agro se debe tener en cuenta los resultados de la convocatoria que tuvo apertura en el 2019, convocatoria 865 “Cierre de brechas tecnológicas del sector agropecuario a través del fortalecimiento de capacidades I+D+I en el departamento de Boyacá” la cual entregó resultados del banco de financiables de 20 proyectos en octubre de 2020 que se tienen en cuenta para dicha vigencia.
Proyectos transversales de I+D+i.
•	En el marco de la convocatoria de Conectando Conocimiento de 2019, se apoyan económicamente 25 proyectos del banco de elegibles. Se ejecutarán recursos de financiación por $5.625.928.347 de financiación por parte de Minciencias y $7.012.358.819 de recursos aportados como contrapartida por los proponentes. De los 25 proyectos, dos fueron financiados desde el programa estratégico de Colombia BIO. Así mismo, desde esta iniciativa se financiaron 48 jóvenes investigadores e innovadores.
•Convocatoria programas STIC, Math y Climat AmSud: Los programas STIC, MATH y CLIMAT AmSud abrieron las convocatorias para las movilidades en el marco de proyectos de investigación multilateral en temas de TIC, matemáticas, variabilidad y cambio climático, respectivamente con Francia y otros países de América del Sur el 20 de diciembre de 2019. Resultados por línea: Stic AmSud se financiarán 3 proyectos, Math Amsud: se financiará 1 proyecto, Climate AmSud: se financiarán 3 proyectos. En total se financiarán 7 proyectos, dando cumplimiento a la meta.
•Convocatoria 863 para el apoyo de proyectos de desarrollo y validación precomercial y comercial de prototipos funcionales de tecnologías de alto riesgo tecnológico y alto potencial comercial. Convocatoria abierta en 2020 con el objetivo de apoyar proyectos que contribuyan a alcanzar las metas de la agenda 2030-Objetivos de Desarrollo Sostenible, mediante el desarrollo y validación pre-comercial y comercial de nuevas tecnologías basadas en la incorporación de conocimiento científico y tecnológico desarrollado en Colombia. Como resultado se apoyó un proyecto.
Como balance se identifican 207 proyectos de investigación, desarrollo tecnológico e innovación a ser apoyados por parte del ministerio en alianza con otras entidades tanto públicas, como privadas.</t>
  </si>
  <si>
    <t>El indicador hace referencia a los investigadores como profesionales dedicados a la concepción o creación de nuevos conocimientos, productos, procesos, métodos y sistemas, así como a la gestión de estos proyectos, desglosados por los sectores en los que están empleados. Los datos se toman del Global Innovation Index pilar de sofisticación de negocios, subpilar absorción de conocimiento. Esta medición se efectua anualmente y toma datos emitido por la UNESCO, además se alimenta de información emitida por el OCyT a partir del modelo de grupos e investigadores liderado por Minciencias. En 2021, se propone el mejoramiento de las métricas de los investigadores en el sector privado, tratando de cruzar aquellas empresas que presentan proyectos para acceder beneficios tributarios y que vinculan personal científico para su desarrollo.
Según datos emitidos por SCIMAGO, en 2020 el índice de citaciones para el País fue de 0,91. Esta cifra refiere que los investigadores colombianos son citados 0,91 frente a la media mundial que corresponde a 1. El resultado reportado es un dato referente de acuerdo con el comportamiento de la producción científica a nivel latinoamericano y su correspondiente citación a nivel mundial, donde solo Chile ha podido superar la media mundial.</t>
  </si>
  <si>
    <t>Con el propósito de aumentar la generación de conocimiento de alto impacto, la Entidad cuenta con estrategias para incrementar la visibilidad y el impacto de las publicaciones científicas nacionales a través de la implementación de la Política nacional de publicaciones científicas- PUBLINDEX, que tiene como instrumentos el Modelo de clasificación de revistas científicas nacionales y el Modelo de reconocimiento y clasificación de grupos de investigación y de reconocimiento de investigadores del SNCTI. 
El indicador de artículos científicos publicados en revistas de alto impacto, a 31 de diciembre de 2020, registró 15.045 artículos, los cuales corresponden al número de artículos científicos publicados por colombianos en colaboración internacional, resultado que permitió cumplir en un 100%, la meta de 13.000 artículos para dicho periodo. Su distribución por áreas de conocimiento se detalla a continuación:
De las 27 área de conocimiento sobre las cuales se reportan los artículos públicados, 13 de estas congregan el 80% de total de los artículos. En especial Medicina con el 15,3% de los artículos reportados, seguido po Ingeniería con el 9,1%; Agricultura y ciencias biológicas con el 8,2%; Ciencias sociales con el 7,9%; Ciencias de la computación con el 6,9%; Física y astronomía con el 5,9%; Ciencias del medio ambiente con el 5,3%; Bioquímica, genética y biología molecular con el 4,9%; Matemáticas con el 4,3%; Ciencias de los metales con el 3,7%; Química con el 3,6%; Artes y humanidades con el 2,9% al igual que Energía.
Ante lo expuesto, el Ministerio ha logrado entre 2019 y 2020 un total de 27.433 articulos científicos y tecnológicos.</t>
  </si>
  <si>
    <t>Convocatoria para el acceso a beneficios tributarios por la vinculación de capital humano de alto nivel a empresas – 2020. En 2020, se creó el formulario de Beneficios Tributarios por vinculación de Doctores a la Industria con lo cual se da cumpliendo a lo establecido en los artículos 168, 170 y 171 de la ley 1955 de 2019 y el decreto 1011 de 2020 para la creación de un nuevo beneficio tributario.
Convocatoria para el registro de propuestas que accederán a la exención del IVA. Para el periodo de referencia, se recibieron un total de 5 proyectos de los cuales dos correspondían a proyectos financiados en áreas técnicas. Por su parte, de los tres restantes, dos se encuentran en evaluación externa y el tercer se encuentra en revisión del acto administrativo por parte del Departamento de Jurídica del Ministerio de Ciencia, Tecnología e Innovación. Por lo anterior, en lo referido a los montos de IVA recomendados, para el cuarto trimestre, estos suman un total de USD113.342,20 correspondientes a 6 equipos.
Convocatoria para el registro de propuestas que accederán a los ingresos no constitutivos de renta año 2019. De acuerdo con el cronograma establecido en los términos de referencia de la convocatoria 854 para calificar propuestas que deseen acceder al beneficio tributario de Ingresos No Constitutivos de Renta y/o Ganancia Ocasional 2019, esta cerró el día 30 de junio de la vigencia 2020, arrojando un balance descrito a continuación:
•	344 proyectos fueron registrados en la convocatoria, de los cuales 331 pasaron el periodo de revisión de requisitos para dar trámite de evaluación.
•	331 proyectos fueron sometidos a aprobación o negación de acuerdo con los criterios de elegibilidad establecidos en el acuerdo 17 del Consejo Nacional de Beneficios Tributarios y el Documento de tipologías de proyectos versión cinco.
•	20 proyectos no superaron el puntaje mínimo suficiente para ser calificados como de Investigación Científica, Desarrollo Tecnológico o Innovación y poder acceder al beneficio tributario de Ingresos No Constitutivos de Renta y/o Ganancia Ocasional.
•	311 proyectos fueron calificados como de Investigación Científica, Desarrollo Tecnológico o Innovación, pudiendo acceder al Beneficio tributario de Ingresos No Constitutivos de Renta y/o Ganancia Ocasional.
Convocatoria para el registro de propuestas que accederán a los ingresos no constitutivos de renta año 2020. Mediante el artículo 37 de la Ley 1450 de 2011 se adicionó el artículo 57-2 al Estatuto Tributario, en el cual se creó el beneficio de ingresos no constitutivos de renta o ganancia ocasional para (i) los recursos que recibiera el contribuyente para ser destinados al desarrollo de proyectos calificados como de carácter científico, tecnológico o de innovación, según los criterios y las condiciones definidas por el Consejo Nacional de Beneficios Tributarios en Ciencia, Tecnología e Innovación; y (ii) la remuneración de las personas naturales por la ejecución directa de labores de carácter científico, tecnológico o de innovación, siempre que dicha remuneración provenga de los recursos destinados al respectivo proyecto, según los criterios y las condiciones definidas por el Consejo Nacional de Beneficios Tributarios en Ciencia, Tecnología e Innovación. 
Convocatoria para el registro de Proyectos de Empresas Altamente Innovadoras que aspiran a obtener Beneficios Tributarios por inversión en CTeI 2020. Se recibieron dos proyectos que no cumplieron con los requisitos mínimos, por lo cual la convocatoria se declaró desierta.
Convocatorias para el registro de proyectos que aspiran a obtener beneficios tributarios por inversión en CTeI a partir del año 2020. Con corte 31 de diciembre de 2020, se logró la asignación total del cupo de deducción y descuento a través de la convocatoria 869 (tres cortes) y con la convocatoria 882 para el registro de propuestas que aspiraban obtener beneficios tributarios por inversión en proyectos que contribuyan a la solución de problemáticas actuales relacionadas con la pandemia de covid-19, la revisión y asignación de cupo de los proyectos plurianuales así:
•	Primer corte de la convocatoria 869, se recibieron 21 proyectos, de los cuales veinte (20) cumplieron con los requisitos mínimos y diecisiete (17) fueron aprobados por el Consejo Nacional de Beneficios Tributarios realizado el 18 de mayo de 2020 por valor de $ 112.774.570.056.
•	El segundo corte de la convocatoria 869, se recibieron ochenta y dos (82) proyectos, de los cuales sesenta y un (61) proyectos, cumplieron los requisitos mínimos y cincuenta y un (51) proyectos fueron aprobados por el Consejo Nacional de Beneficios Tributarios, realizado el 06 de octubre de 2020 por valor de $228.140.402.596.
•	El tercer corte de la convocatoria 869, se recibieron doscientos sesenta y dos (262) proyectos, de los cuales, doscientos cuarenta y nueve (249) proyectos, cumplieron los requisitos mínimos; y ciento ochenta y siete (187) proyectos fueron aprobados inicialmente por el Consejo Nacional de Beneficios Tributarios realizado el 10 de diciembre del 2020, por valor de $ 570.974.069.627.
•	Para la convocatoria 882 se recibieron diecinueve (19) proyectos, de los cuales, catorce (14) cumplieron los requisitos mínimos; y ocho (8) proyectos fueron aprobados por el Consejo Nacional de Beneficios Tributarios, realizado el 06 de octubre de 2020 por valor de $27.488.788.711.
•	Por otro lado, el Comité del Viceministerio de Conocimiento Innovación y Productividad número 45, aprobó el cupo de 131 proyectos plurianuales por valor de $329.259.547.622,15, con cupo para el 2020 con traslados.
•	Finalmente, se realizó una priorización de cupo para proyectos presentados por las empresas de Ecopetrol y Cerro matoso, dicha priorización fue aprobada en por el Consejo Nacional de Beneficios Tributarios realizado el 21 de diciembre del 2020. En ese sentido, el cupo total asignado para las convocatorias anteriormente relacionadas es por valor de $1.449.853.992.266.</t>
  </si>
  <si>
    <t>El Ministerio de Ciencia, Tecnología e Innovación conjunto con CREAME – Incubadora de Empresas, abrió la convocatoria para “Apoyar la creación y fortalecimiento de emprendimientos de base tecnológica tipo Spin-Off académicos, que promuevan la repotencialización económica y posibiliten el resurgimiento del tejido empresarial en el territorio colombiano”, a través del acompañamiento especializado (durante 12 meses) de acuerdo con el nivel de desarrollo de las tecnologías, permitiéndoles tener un acceso rápido al mercado y crear estructuras empresariales sólidas. Los resultados con corte a diciembre del 2020 dieron 15 acuerdos de transferencia de tecnología reflejados en 15 spin off de diferentes departamentos del País.
 El acompañamiento a las empresas de base tecnológica abordar las siguientes fases: 1. Diagnóstico inicial 2. Desarrollo por fases: creación, fortalecimiento y lanzamiento y consolidación. 3. Ejecución actividades transversales con el spin off para la generación de conexiones con aliados y clientes potenciales. La inversión del Ministerio superó los $1.500 millones.
Con lo anterior, se logra el 100% de la meta pactada para la vigencia 2020.</t>
  </si>
  <si>
    <t>Fomento a la protección por patente y su uso comercial de adelantos tecnológicos en I+D+i que promuevan la potenciación económica del sector empresarial
De acuerdo con el reporte formal que realiza la SIC a corte del mes de diciembre en su página oficial, se tiene que entre los meses de Octubre y Noviembre del año 2020 se radicaron 66 solicitudes de patente ante dicha Entidad.
Por lo tanto, de lo corrido en el año 2020 se han radicado 312 solicitudes de patente ante la Superintendencia  Industria y Comerio – SIC; 60 en primer trimestre, 77 a segundo trimestre, 109 a tercer trimestre y 66 al avance de cuatro trimestre  del año 2020 (a corte del mes de noviembre como se reporta en la página oficial de la SIC: https://drive.google.com/file/d/1eqIzjuoKZ4xdihLntILlANTTV3WpEWmS/view?ts=5f0f64f8).
A continuación, se muestra la distribución por departamento de radicación de patente a nivel nacional:BOGOTA D.C.	163, ANTIOQUIA 58, VALLE DELCAUCA 34, SANTANDER 26, CUNDINAMARCA 15, BOYACA 10, ATLANTICO 9, CALDAS 9, RISARALDA 8, TOLIMA 7, NORTEDESANTANDER 6, CAUCA	5, HUILA	5, META	3, NARINO	3, MAGDALENA	2, QUINDIO	2, SUCRE 2, BOLIVAR 1, CAQUETA 1
Lo anterior evidencia que más del 76% de las radicaciones se encuentra focalizado en Bogotá D.C, Antioquia, Valle del Cauca y Santander siendo los departamentos que lideran la radicación de patente en el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En cuanto el aporte de MinCiencias al aporte nacional que publica la SIC, de las 312 solicitudes de patente a nivel nacional 42 solicitudes de patente se registran como aporte del Ministerio de Ciencia Tecnología e Innovación.
A continuación, se muestra la distribución por departamento de radicación de patente del aporte realizado por MinCiencias:
Bogotá D,C.: 15 solicitudes de patente, Antioquia: 5, Santander: 4, Boyacá: 4, Meta: 1, Cauca: 1. Norte de Santander: 3, Atlantico:1, Valle del Cauca: 5. Sucre: 2.
2. Iniciativa para promover la explotación, comercialización y/o transferencia de las invenciones protegidas o en proceso de protección por patente
Sácale jugo a tu patente 2019, finalizó el 01 de diciembre de 2020, tuvo como resultado 75 tecnologías seleccionadas, evaluadas y caracterizadas. A partir de la caracterización realizada, se seleccionaron 25 tecnologías para la fase de alistamiento y gestión comercial, como resultado de la gestión realizada, se suscribieron 12 acuerdos de transferencia de conocimiento y tecnología.
Respecto a Sácale jugo a tu patente 2.0, se seleccionaron 30 tecnologías para la fase de alistamiento y gestión comercial, actualmente la Joinn Red se encuentra en proceso de suscripción de los contratos/convenios con dichos beneficiarios con el fin de dar inicio a la fase de alistamiento y gestión comercial en el mes de enero de 2021./convenios con dichos beneficiarios con el fin de dar inicio a la fase de alistamiento y gestión comercial en el mes de enero de 2021.</t>
  </si>
  <si>
    <t>Con cierre a 31 de diciembre, se logró apoyar 1100 organizaciones articuladas en los Pactos por la Innovación, que corresponde a un 73%  de cumplimiento de la meta en la vigencia 2020.
El número de organizaciones fue menor a lo esperado debido a que ante la crisis de la pandemia, la cantidad de empresas potenciales para efectuar el autodiagnóstico de innovación disminuyó significativamente.
Se espera aumentar esta cifra en 2021, a partir de la repotenciación del instrumento de innovación empresarial y la generación de alianzas con las Cámaras de Comercio del País y Confecamáras.
Vale resaltar, que de las 1.100 organizaciones, 1028 corresponden a Mypimes y 72 grandes empresas.
La caracterización de las organizaciones por departamento es la siguiente: Atlántico 191, Valle del Cauca 161, Antioquia 149, Boyacá 102, Bolívar 75, Norte de Santander 74, Distrito Capital de Bogotá 69, Santander 58, Caldas49, Huila 33, Magdalena 32, Cauca 25, Meta 20, Bogotá 15, Cundinamarca 14, Risaralda 12, Quindío 7, Tolima 5, Caquetá 3, Córdoba 2, Nariño 2, Cesar1, La Guajira 1.</t>
  </si>
  <si>
    <t>A cierre de la vigencia 2020, el Ministerio logró financiar 20 proyectos para la generación de Bioproductos de Colombia BIO, a continuación, se describen: 
Siete (7) proyectos ejecutados y finalizados de la primera convocatoria de Institutional Links, B) Diez (10) proyectos en ejecución de la Convocatoria Institutional Links 2019 en alianza con el Reino Unido, en las áreas de Ingeniería y Ciencias Físicas, Medio Ambiente, Agricultura y Ciencias Alimenticias, Energía sostenible y Economía Circular, que se perfilan en los TRLs 3, 4 y 5; y C) Se incluyen tres (3) proyectos financiados en el Departamento de Boyacá.
 Con respecto a la Convocatoria de bioproductos de Colombia - Alemania, es importante mencionar que que esta es desarrollada en alianza con Alemania y es operada por ellos, por lo cual los tiempos de selección y contratación de los proyectos se rigen por el cronograma establecido por ellos. Actualmente la convocatoria se encuentra en la etapa de evaluación,  y una vez se culminen el proceso con los recursos disponibles se lograrán financiar 4 proyectos de I+D+i.</t>
  </si>
  <si>
    <t>Durante el 2020 a través de la estrategia de gestión territorial, Ondas 4.0 realizó acciones de gestión, seguimiento, implementación y supervisión de la implementación del programa Ondas financiado a través de PGN o FCTeI del SGR que permitieron el cumplimiento del indicador, cuya meta para este año era de 5000 niños, niñas y adolescentes (NNA) certificados en procesos de fortalecimiento de sus capacidades en investigación y creación apoyados por Minciencias y aliado.
La implementación del programa, se amplió a los departamentos de Amazonas, Bolivar, Cear, Santander, Cundinamarca, Atlántico, Cundinamarca, Nariño, Meta, Caqueta y Bogotá.
Vale resaltar, que en e marco de la implementación de Ondas 4.0 se integraron 45 institucuones, 147 maestros y 106 grupos de investigación Ondas de educación básica primaria y secundaria y educación media.
También en 2020, se realizó el acompañamiento a la suscripción del convenio interadministrativo entre MINCIENCIAS, la Gobernación de San Andrés y La Universidad Nacional de Colombia sede Caribe para la implementación del proyecto " FORTALECIMIENTO DEL PROGRAMA ONDAS DEL ARCHIPIELAGO DE SAN ANDRES, PROVIDENCIA", financiado con recursos del Sistema General de Regalías (SGR), con el objetivo general de incrementar el nivel de desarrollo de habilidades y capacidades científicas, tecnológicas y de innovación en niños, niñas, adolescentes y jóvenes matriculados en Instituciones de Educación Pre Escolar, Básica y Media del Territorio Insular. 
Así mismo, se inició la consolidación de una alianza entre Hypercubus y la Asociación Colombiana para el Avance de la Ciencia para desarrollar el pilotaje del proyecto especial “Ondas 4.0 Laboratorio en las Escuelas Normales Superiores”, focalizado en el marco de la estrategia “Ondas Investiga y Crea”.
Por su parte, en 2020 frente a los proyectos especiales Ondas 4.0 se realizaron acciones de gestión, implementación y supervisión de las estrategias GLOBE Colombia, Clubes de Ciencia y el proyecto especial Ondas 4.0 Lab para el fomento de vocación científica en Normales Superiores del país. de la calidad de las oportunidades de aprendizaje en el ámbito de la ciencia, la tecnología, la ingeniería y la innovación.</t>
  </si>
  <si>
    <t>Para el cuarto trimestre del año se presenta reporte total de la meta del indicador de 884 Jóvenes Investigadores e Innovadores dándose un cumplimiento de más del 100%.
A continuación se relacionan las iniciativas e instrumentos con las cuáles se da cumplimiento del Indicador Programático:
  Jóvenes investigadores e innovadores apoyados por Minciencias y aliados - Alianza Minciencias – Ecopetrol.
Reporte: 2 jóvenes investigadores
Jóvenes investigadores e innovadores apoyados por Minciencias y aliados - Beca pasantía nacional Centro de Memoria Histórica.
Reporte: 17
Jóvenes investigadores e innovadores apoyados por Minciencias y aliados - Becas pasantía JII en el marco del banco de financiables de la convocatoria Conectando Conocimiento.
Reporte: 48
Jóvenes investigadores e innovadores apoyados por Minciencias y aliados – Investigación + Creación en Artes - InvestigARTE 2.0 en articulación con Dirección de Generación de Conocimiento.
Reporte: 20
jóvenes investigadores e innovadores apoyados por Minciencias y aliados –
Reporte: 6
Jóvenes investigadores e innovadores apoyados por Minciencias y aliados - Convocatoria Jóvenes Investigadores de Medicina (Alianza Minciencias, ASCOFAME, ICPC)
Reporte: 17
Jóvenes investigadores e innovadores apoyados por Minciencias y aliados - Convocatoria Talento Joven impacto regional.
Reporte: 313
Proyecto especial gestión para la innovación de jóvenes Sena con 186 JII.
Jóvenes investigadores e innovadores apoyados por Minciencias y aliados - Convocatoria Jóvenes Investigadores e Innovadores post-pandemia 2020
Reporte: 250
Invitación a presentar propuestas de proyectos relacionados con pandemia de COVID-19 - Mincienciaton:
Se reportaron 25.</t>
  </si>
  <si>
    <t>Con corte a 31 de diciembre de 2020, se reportan 30 espacios que promueven la  Interacción de la sociedad con la CTeI así: Activaciones Regionales (18), Contenidos Multiformato (4) y Proyectos Especiales (8). Con esto, se da cumplimiento al 100% de la meta programada para la vigencia.
En lo que respecta a productos comunicativos, el programa Todo es Ciencia logra un total de 20, desglosado por iniciativa así:  Activaciones Regionales (3), Contenidos Multiformato (4) y Entorno Digital (5) y Proyectos Especiales (8).
Formulación de política país para la comunicación pública y la divulgación de la CTeI
Durante el trimestre se entregó el documento final de caracterización y formulación de lineamientos de política de comunicación y divulgación que identificó las necesidades y perspectivas del proceso de divulgación de la estrategia Todo es Ciencia de la Dirección de Capacidades y Divulgación de Minciencias y que generó importantes recomendaciones e insumos para fortalecer las estrategias de divulgación y comunicación pública de la ciencia que actualmente se desarrollan, a través de una investigación realizada por un equipo especializado que involucró entrevistas, análisis documentales, encuestas abiertas (más de 900) y evaluaciones grupales que identificaron las necesidades y perspectivas del proceso de divulgación de Minciencias.
Es documento será evaluado por entidades como el DNP de cara a generar una nueva y avanzada versión del mismo.
Todo es Ciencia es un referente de divulgación y comunicación de la ciencia a nivel nacional y regional que por su enfoque interdisciplinar y diversidad de lenguajes y formatos ha impactado en niños, niñas y jóvenes por el énfasis pedagógico y vocacional de sus contenidos.
Mediante la caracterización se encontraron algunos hallazgos importantes para mencionar:
•Está en una fase estática y tímida”
•Disminución en su capacidad de alcance e impacto
•Se reduce a un público no especializado
•Mujer Es Ciencia, Ruta de la Ciencia y la plataforma digital continúan líneas anteriores con poca innovación.
•Débil enfoque diferencial, de diversidad y territorial.
•Se premian las prácticas y medios de divulgación científica tradicionales con un público especializado y limitado. 
•No hay comunicación de los desarrollos científicos e investigativos a nivel nacional e internacional. 
•No hay articulación con actores del SNCTI y entre áreas e instancias del Ministerio.
•No se perciben las orientaciones estratégicas del nivel directivo hacía Todo es Ciencia.
Contenidos Multiformato
Para el cierre de la vigencia esta iniciativa cuenta con avance en las emisiones de los contenidos de Todo es Ciencia cubriendo 65% de canales públicos regionales y nacionales. Por la disposición de todos los canales de la estrategia con el fin de contribuir a los procesos de educación en casa de niños, niñas y jóvenes.
 Espacios de valor que promueven la socialización, el uso y la gestión del conocimiento en CTeI.
Durante el segundo semestre de 2020 se realizaron una serie de eventos en los cuales la estrategia TODO ES CIENCIA fue parte importante ya que sus contenidos y talento humano fueron artífices en el desarrollo.
Ficamazonia, se proyectó el largometraje Andakí, Camino de vida por las redes de FICAMAZONIA y fue seguida por un foro.
Festival de Cine Ambiental de Cali, contó con la participación de Andrés Raigosa y Juan Fernando Lopez de TODO ES CIENCIA, se proyectaron los cortos Chiribiquete y La Casa de la Vida de la serie COLOMBIA BIO
Festival Internacional de Cine de Oriente: en su edición número 13, bajo la temática “Salvemos al Planeta Tierra” y la serie de largometrajes Colombia Bio  fueron la muestra principal, hubo secciones temáticas sobre medioambiente, cine festivalero, cine clásico, cine infantil y producciones del oriente antioqueño, con muestras de Alemania, Francia, España, Austria y Colombia. 
También se llevaron a cabo proyecciones de la serie Colombia BIO simultáneamente en 11 municipios del oriente antioqueño, en lo que se denominó el circuito FICO 2020 provincia del agua, bosques y el turismo. 
Productos Comunicativos: Con-Ciencia Popular, es una serie-Magazine pensada exclusivamente para la plataforma Instagram, cuyo principal objetivo es acercar la ciencia, la tecnología y la innovación a la gente,  y donde los temas importantes y de interés general, se presentan como contenidos interesantes y digeribles para todo público.
Diferentes temáticas globales, atravesados por un componente científico, son abordados con un toque de humor y de manera divertida por Efraín Rincón y Esteban Pardo, dos jóvenes científicos, quienes guian la narración con el objetivo de generar en el público la apropiación social del conocimiento.
Serie Cortometrajes I+C: Cada pieza en una técnica diferente de animación, estructura narrativa prolepsis (comenzar por el final y hacer una serie de “saltos”temporales durante el desarrollo del capítulo que permita entender el proceso de Investigación + Creación que dio lugar a la obra o creación artística que se presenta al principio de cada pieza.
Así como la investigación tradicional, los procesos de creación también pueden generar nuevo conocimiento, desarrollo tecnológico e innovación. Los proyectos de Investigación + Creación parten de una incertidumbre y se desarrollan a través de un proceso de experimentación enriquecido de prácticas creativas para llegar a productos originales, los cuales han movido las fronteras del conocimiento de las artes.
Documental Doble Jornada: formato experimental de corto documental a distancia, "Vidas a la par: una doble jornada que se volvió triple", en el que se retrata los cambios en la dinámicas de tiempo de algunas familias en el país, especialmente para las mujeres. Evidencia que la doble jornada a la que estaban expuestas se desdibuja en una triple jornada. 
Medios:  
A propósito de la coyuntura de salud pública que enfrentamos como país, se dispusieron  nuestros contenidos de Edutainment con el propósito de respaldar la creación o el  fortalecimiento de una franja de programación alrededor de temáticas de ciencia, seriados,  microprogramas, unitarios y cápsulas web a todos los canales del sistema de medios  públicos nacionales y regionales y sus plataformas digitales.  De esta manera contribuimos a los procesos de educación en casa que ayudarán a niños  y jóvenes a mantenerse en sintonía con materiales entretenidos y en un lenguaje sencillo y  apoyarán a docentes y mediadores al introducir nociones y conceptos en diversidad de  temas a través de la pantalla. 
En alianza con MINTIC y colaboración de Mincultura se intervino la película Chiribiquete: Expedición al centro del mundo con elementos de accesibilidad. Los elementos adicionales incluyen Interpretación en lengua de señas Colombiana, audiodescripción y subtitulado especial Para propósitos de promoción del acceso a la información y a la comunicación por parte de personas con discapacidad, se incluyó este contenido en la aplicación Cine para Todos (gratuita para IOS y Android), que puede usarse en cines y televisión y dispone también de los tres elementos de accesibilidad antes descritos: audiodescripción, subtitulado especial e Interpretación en lengua de señas colombiana. Esta versión está disponible en la plataforma Retina Latina.
Activaciones Regionales
Durante el segundo semestre se realizaron 11 espacios de valor, uno de mujerEs Ciencia que se trató de los retos y oportunidades para la educación durante la pandemia. En cuanto a la Ruta de la Ciencia, se abordaron diversos temas tales como: 
•¿Cómo construir una nave interestelar?,
• ¿Podríamos vivir en una Colombia sin agua?, 
•De las canchas a un laboratorio en el exterior, 
•Mujeres atomizando la ciencia, 
•Cuando la ciencia se vuelve viral,
•La ciencia ciudadana el país de la diversidad y Lagartijas del Valle. 
En cuanto al nuevo formato de Fórmulas de Cambio Live, se realizaron tres encuentros: Camarón y conocimiento ancestral y Afro ¿Cómo innovan en nuestros territorios a punta de panela y café? y Salvando Tortugas y cultivando Cacao.
En cuanto a los productos de comunicación, se realizaron tres: 
•MujerEs ciencia que visibiliza los logros de las mujeres científicas colombianas desde sus propias voces, sus retos y experiencias en el camino de la ciencia.
•La Ruta de la Ciencia que convoca a niños y jóvenes de diversas regiones del país a conocer la ciencia y a quienes trabajan por ella a través de sus experiencias de vida y el nuevo formato de Fórmulas de Cambio Live que su propósito  es compartir experiencias de comunidades que encontraron de la mano de la ciencia una solución a sus problemáticas específica.
Entorno digital
Durante el segundo semestre se continuó con la publicación de contenidos relaciones con el segundo especial de COVID-19. Así mismo, se realizó el lanzamiento del especial Aprópiate del cambio que aún hoy se encuentra en desarrollo, el nuevo formato fórmulas de cambio live que hasta el momento contó con una versión, relanzamiento de la estrategia Todo es Ciencia, donde se hizo una gran producción de contenido para redes sociales, en búsqueda de una difusión acertada de acuerdo al hecho. En cuanto a contenido editorial se publicó contenido editorial relacionado a COVID-19 y artículos de opinión desde regiones, también se realizó crossposting de los eventos Ruta de la Ciencia y Talleres en vivo con Colombia Aprende, alianza que se ha ido gestando y se seguirá desarrollando. 
Proyectos especiales
Con el fin de acercar la ciencia al público general y estudiantil, durante el segundo semestre de este año se llevaron a cabo 6 Espacios de valor que promueven la socialización, el uso y la gestión del conocimiento en CTeI por parte de la sociedad, debido a la coyuntura actual los espacios se dieron de manera virtual. Del mismo modo, se realizaron 7 productos comunicativos para la comunicación pública de la ciencia. Para el diseño y la ejecución de las actividades se hicieron a alianzas con diferentes colectivos y organizaciones que trabajan por la divulgación científica, la experimentación y el diseño de espacios de arte y ciencia: Red de artes vivas, ScienteLab, Salón de Artistas de Funza, Circodélico y la Biblioteca Luis Ángel Arango.
En el período de octubre a diciembre del 2020, la estrategia Todo es Ciencia realizó el especial Aprópiate del cambio, el cual aún se encuentra en desarrollo. A través de este especial se visibilizaron varios de los proyectos ganadores de la convocatoria A ciencia cierta, con el fin de presentar a la audiencia los procesos que llevan estas comunidades para implementar mejoras en su territorio de la mano de los conocimientos ancestrales y la CTeI. Así mismo, dentro de ese especial se desarrolló un nuevo formato de evento virtual denominado Fórmulas de Cambio Live. Ciencia y tecnología a la colombiana, en donde personas de diferentes partes del país tuvieron la oportunidad de dar a conocer sus historias de vida y sus proyectos. 
Por otro lado, en el marco de la conmemoración del Día Internacional de las Personas con Discapacidad, se realizó el taller de ciencia inclusiva Laboratorio X. Un universo sin límites, facilitado por el físico Santiago Vargas, en donde a través de varias actividades las personas con discapacidad auditiva y visual pudieron aprender sobre conceptos de astronomía.</t>
  </si>
  <si>
    <t xml:space="preserve">En concordancia con el proceso metodológico y las fases del concurso A Ciencia Cierta: Desarrollo local para transformar realidades, se da cumplimiento a la meta proyectada en la planeación, con 30 organizaciones de base comunitaria seleccionadas para ser fortalecidas con procesos de apropiación social del conocimiento mediante ciencia, tecnología e innovación. Con esto se logra establecida para el 2020. A continuación se registran las comunidades postulantes:
Asociación de recicladores del departamento del guaviare
Consejo comunitario integral de lloró - cocoillo
ssociación de padres de familia de la escuela municipal de artes, el valle del piñal
Asociacion de bioproductores maria luisa
asociación yacuanquereña de productores agropecuarios
asociacion de pescadores acuicultores y afrodescendientes de el llanito
asociación de productores, pescadores, agricultores y artesanos agroecológicos de
Purísima córdoba apropapur
grupo de monitoreo de fauna silvestre molécula verde
asociacion de reservas de la sociedad civil el cedral isnos
grupo asociativo agropecuario el progreso ciudadela de bombona
cooperativa multiactiva agropecuaria paz y desarrollo de vistahermosa - cooproagrometa
cooperativa agroambiental conciencias verdes
asociacion de pescadores artesanales cachalote de panguí aspacp 
Cabildo indígena cañamomo lomaprieta
asociación de productores y comercializadores de alimentos de finca </t>
  </si>
  <si>
    <t xml:space="preserve">1.	Formulación y diseño de política de la internacionalización de la CTeI y diplomacia científica: Para el tercer trimestre y a través del administrador de proyectos P&amp;S que se encuentra en proceso de contratación, se realizará la selección y vinculación de una asesoría externa para la realización del diagnóstico de la Política de Internacionalización de la CTeI y Diplomacia científica, tecnológica y de innovación. El contrato con el administrador de proyectos se encuentra en legalización. El rezago en el proceso de contratación del administrador de proyectos obedeció a que se tuvieron que realizar dos invitaciones a presentar propuestas para contratar un administrador de proyectos para Internacionalización, una en junio declarada desierta y otra en agosto de 2020; la primera invitación se declaró desierta porque las propuestas no cumplieron con los requisitos exigidos por Minciencias, dando lugar a abrir una segunda invitación seleccionando como proveedor a P&amp;S Solutions SAS.  En la gestión del cuarto trimestre El 03 de diciembre de 2020 se suscribió el Contrato entre SCIMAGO RESEARCH GROUP y el administrador de proyectos P&amp;S Solutions SAS, con el objeto de contratar una asesoría especializada para la elaboración de un diagnóstico para la formulación y diseño de la política de internacionalización de la CTeI y diplomacia científica, con una duración de seis (6) meses a partir de la firma del contrato, por un valor de $150.000.000 incluido IVA y demás impuestos. SCIMAGO RESEARCH GROUP entregó un primer informe con la estructura propuesta del diagnóstico el 15 de diciembre de 2020, y al vencimiento del contrato entregará el informe final con el diagnóstico contratado. El 11 de diciembre de 2020 se realizó una reunión entre SCIMAGO RESEARCH GROUP y el equipo de Internacionalización de Minciencias con el fin de coordinar el plan de trabajo y definir la metodología de encuentros y seguimiento a los avances. Se acordó la realización de dos reuniones mensuales para avanzar conjuntamente en el cumplimiento de todos los lineamientos del diagnóstico.
2.	Fomento de la internacionalización de la CTeI y diplomacia científica: Para el tercer trimestre el cumplimiento de la meta proyectada para el tercer trimestre no se alcanzó debido a que las actividades relacionadas con los Nodos de Diplomacia Científica estaban previstas a realizarse de manera presencial en los países prioritarios por Minciencias y, además, porque la ejecución presupuestal de las mismas se realizará a través del administrador de proyectos, el cual se encuentra en proceso de legalización del contrato. La demora en la contratación del administrador de proyectos se debe a que hubo la necesidad de realizar dos invitaciones a presentar propuestas para contratar un administrador de proyectos para Internacionalización, una en junio y otra en agosto de 2020, ya que en la primera ocasión se declaró desierta la invitación porque las propuestas no cumplieron con los requisitos exigidos por Minciencias, dando lugar a abrir una segunda invitación seleccionando como proveedor a P&amp;S Solutions SAS.  Con base en lo expuesto, el cumplimiento de la meta programada para el tercer trimestre se aplaza para el próximo periodo a reportar. 
La gestión para el cuarto trimestre debido a las dificultades para el cumplimiento de la meta proyectada para la vigencia del 2020, el 21 de octubre se identificaron las causas y se realizó un plan de mejora. Se efectuaron varias reuniones con el grupo de Internacionalización y otros actores internos y externos para avanzar en la estructuración de un documento conceptual que sirva de soporte para la estructuración de los nodos de diplomacia científica, así como las acciones a realizar a corto, mediano y largo plazo. Fruto de estas reuniones se realizó el documento denominado “M701M04 Estructuración conceptual Nodos de Diplomacia Científica”. De igual manera se ha participado en webinars y en reuniones con la Agencia Presidencia para la Cooperación - APC, La Cancillería y expertos en temas de diplomacia científica, con el fin de avanzar conjuntamente en la definición de una estrategia nacional de diplomacia científica.
Producción asociada y circulación de productos comunicativos en escenarios internacionales: El cumplimiento de la  meta proyectada para el tercer trimestre no se alcanzó debido a que las actividades relacionadas con las producciones de comunicación en escenarios internacionales se va a realizar través del administrador de proyectos P&amp;S, pero debido a los nuevos trámites administrativos de Minciencias y a que hubo la necesidad de realizar dos invitaciones a presentar propuestas para contratar un administrador de proyectos para Internacionalización, una en junio y en agosto de 2020, dado que la primera se declaró desierta debido a que las propuestas no cumplieron con los requisitos exigidos por Minciencias, dando lugar a abrir una segunda invitación seleccionando como proveedor a P&amp;S Solutions SAS. Con base en lo expuesto, el cumplimiento de la meta programada para el tercer trimestre se aplaza para el próximo periodo a reportar. En el cuarto trimestre, el 02 de diciembre de 2020 se suscribió la orden de compra No. 97 entre Ledfish SAS y el administrador de proyectos P&amp;S Solutions SAS, con el objeto de contratar el diseño y suministro de la coproducción denominada “Cajas Viajeras” como producto divulgativo para el posicionamiento de la CTeI del país en escenarios internacionales, del año 2021 en adelante.  
Por otro lado, en conjunto con el Ministerio de Educación Nacional y la EAN, se está avanzando en la participación del Ministerio en una plataforma web denominada Colombia como destino educativo y científico, la cual busca posicionar la CTeI en escenarios internacionales y acercar a las comunidades de investigadores de otros países con los actores del SNCTeI.
Posicionamiento de Colombia como destino internacional estratégico para el desarrollo de actividades de CTeI, a través de la participación en conferencias bilaterales y multilaterales internacionales: MinCiencias como ente rector del SNCTI es la entidad que representa a Colombia en el Comité de Política de Ciencia y Tecnología – CSTP de la Organización para la Cooperación y Desarrollo Económico – OCDE. En el marco de dicha representación, MinCiencias participó en la sesión 116 del CSTP que se llevó a cabo de manera virtual durante los días 1, 2 y 3 de abril. Durante dicha sesión, se llevó a cabo un taller titulado “la ciencia y la innovación debaten la preparación y respuesta de la CTeI en tiempos de emergencias globales: COVID-19”. Durante dicha sesión se compartieron iniciativas y esfuerzos que se han llevado a cabo a nivel mundial para combatir el COVID-19, partiendo de temas como: asesoramiento científico, ciencia abierta, experimentación de políticas, y herramientas digitales.
El día 2 se discutieron temas importantes como la gobernanza de los datos, cooperación internacional, y las herramientas que usa el CSTP para medir los avances y la gestión de los países frente a la CTeI. Finalmente, en el día 3 se revisó el Plan de Trabajo y Presupuesto del CSTP para el periodo 2021-2022, identificándose cuáles serían los proyectos que se adelantarían durante dicho periodo, tanto por el CSTP como por sus Grupos de Trabajo (NESTI, TIP, BNCT y GSF). La participación de MinCiencias en este espacio aporte en gran medida al fortalecimiento del SNCTI al darse insumos para el desarrollo de mejores políticas públicas y el intercambio de buenas prácticas en los principales temas en CTeI que las principales y más innovadoras economías de mercado del mundo están adelantando. Para el tercer trimestre el Ministerio de Ciencia, Tecnología e Innovación participó en 2 espacios de posicionamiento internacional que contribuyen a la inserción del SNCTI en el mapa global, apoyando el desarrollo de investigación e innovación, la formación de capital humano. Respecto al primer espacio, el pasado 15 de septiembre se llevó a cabo de manera virtual el evento "International Ministerial-Level Summit Global efforts in fighting the Coronavirus- from Research to Practice", en el cual se firmó una declaración conjunta para el lanzamiento de una plataforma por medio de la cual investigadores de todo el mundo podrán compartir sus temas de investigación y encontrar socios para el desarrollo de actividades. En cuanto al segundo espacio, el pasado 17 de septiembre se llevó a cabo de manera virtual el evento protocolario de firma del Memorando de Entendimiento entre el Ministerio de Ciencia, Tecnología e Innovación y la organización canadiense Mitacs, instrumento que expone la voluntad de las partes de abrir próximamente una convocatoria en el marco del Programa Nexo Global para que estudiantes colombianos de pregrado realicen pasantías de investigación en universidades colombianas. Durante el cuarto trimestre de 2020, el Ministerio de Ciencia, Tecnología e Innovación participó en 2 espacios de posicionamiento internacional que contribuyen a la inserción del SNCTI en el mapa global, apoyando el desarrollo de investigación e innovación, la formación de capital humano. Respecto al primer espacio, a principios del mes de octubre se firmó un Memorando de Entendimiento entre el Ministerio y la Oficina Regional de UNESCO en Montevideo, cuyo objetivo es la capacitación del creado Consejo Nacional de Bioética, teniendo como precedente la experiencia de esta organización en el campo de la ética en la ciencia y la tecnología, y la bioética; se espera que una vez realizadas las actividades de capacitación, el Consejo logre desarrollar métodos de trabajo más acordes a las necesidades del país y fortalezca sus capacidades en bioética. En cuanto al segundo espacio, el pasado 27 de octubre se llevó a cabo de manera virtual la IV Reunión de Ministras, Ministros y Altas Autoridades Iberoamericanas de CTeI, que tuvo el lema de “Innovación para el desarrollo sostenible”. Esta reunión se dividió en dos sesiones, en las que las altas autoridades iberoamericanas presentaron sus experiencias frente a los temas propuestos. En la primera sesión, de innovación para el desarrollo sostenible, la ministra presentó la misión de bioeconomía como una iniciativa fundamental para el desarrollo territorial y la recuperación económica de Colombia. Durante la sesión “promoviendo la CTeI en el espacio iberoamericano”, la ministra expuso las cinco apuestas del Ministerio, en tanto alineadas con el debate de la sesión. Por otra parte, durante la reunión, la Secretaría General Iberoamericana (SEGIB) presentó la Estrategia Iberoamericana de Innovación - EII -, por medio de la cual se creará una hoja de ruta para la innovación a 2050, a través del establecimiento de programas y metas a corto, mediano y largo plazo. La EII fue sometida a votación y aprobada por los organismos nacionales de CTeI de los Estados participantes. Como resultado de este evento, además, las altas autoridades de CTeI de la región firmaron la declaración de la IV Reunión de Ministras, Ministros y Altas Autoridades de CTeI de. Esta declaración, entre otras cosas, contempla el desarrollo de un programa iberoamericano de doctorado que promueva la excelencia académica de la región; el fomento del español y el portugués como idiomas de divulgación científica; el desarrollo de programas piloto sobre infraestructuras singulares de investigación y, por último, espacios para el debate sobre diplomacia científica en Iberoamérica.
3.	Implementación de instrumentos de la internacionalización de la CTeI y diplomacia científica
Apoyo a mecanismos para el fortalecimiento de proyectos de investigación entre Colombia y otros países: En cumplimiento a lo estipulado en el programa de convocatorias de 2020 y en los calendarios de las mismas, se muestra que durante el 3er trimestre del año se realizaron las respectivas recepciones de las propuestas, evaluación de las mismas y publicaciones de bancos preliminares. Se tiene la trazabilidad de la recepción de las propuestas por parte de registro, al igual que las solicitudes de publicación de los bancos preliminares y finalmente la publicación de los bancos con la firma del director responsable de los capítulos de la convocatoria de movilidad académica. En cumplimiento a lo estipulado en el programa de convocatorias de 2020 y en los calendarios de estas, se muestra que durante el 4to trimestre del año se realizaron los comités binacionales con cada uno de los países (Alemania, Francia, Turquía) y se hizo la publicación de los bancos correspondientes junto con sus resoluciones. Se tiene la trazabilidad de los comités y de la publicación de los respectivos bancos.
Acceso a beneficios de escenarios internacionales de cooperación mediante del pago de cuotas de afiliación y membresías: para el tercer trimestre los pagos de las cuotas de afiliación y membresías estaban contemplados con cargo al presupuesto de Internacionalización de la vigencia 2020 por valor de $6.500.000.000, sin embargo, a principio de año hubo un bloqueo de recursos por $3.900.000.000 dejando sin la posibilidad de tener recursos para cubrir la obligación de las membresías. En consecuencia, se realizó la gestión con los directivos y la Ministra de Ciencia, Tecnología e Innovación para obtener recursos con cargo a otras fuentes de financiación, logrando que en agosto de 2020 se aprobaran para tal fin el uso de rendimientos financieros del FFJC. En septiembre, se solicitó al área jurídica la elaboración de las resoluciones para el pago respectivo a la OCDE, ICGEB y Universidad de Sussex. Para el 4to trimestre se realizó el pago de las membresías a cargo de Internacionalización de la siguiente manera: A la OCDE y  ICGEB año 2020, el día 9 de noviembre de 2020,  con las resoluciones correspondientes 1041-2020 y 1112 de 2020.
La membresía con la Universidad de Sussex se reconoció con la resolución 1110 de 2020 y se pagó el 17 de noviembre de 2020 y la del Programa Cyted se canceló el 9 de diciembre de 2020 con resolución 1325 de 2020. Los anexos son: Resolución 1041 de 2020, Resolución 1112 de 2020, Resolución 1110 de 2020,Resolución 1325 de 2020 con sus respectivos soportes de pago. 
En general de este programa se lograron 13 espacios de posicionamiento internacional logrando el 100% de esa meta sin embargo dadas las condiciones de la invitación con el administrador de proyectos no se logró tener avance en la meta de los nodos de internacionalización que dependían de contrataciones bajo ese rol del administrador. 
Los 13 espacios son: Participación en la sesión 116 del CSTP de la OCDE, International Ministerial-Level Summit Global efforts in fighting the Coronavirus- from Research to Practice, Evento de firma de Memorando de Entendimiento entre el Ministerio de Ciencia, Tecnología e Innovación y Mitacs, Firma de Memorando de Entendimiento con UNESCO, IV Reunión de Ministras, Ministros y Altas Autoridades Iberoamericanas de CTeI, Ruta Territorial - Departamento de Putumayo, Ruta Territorial - Departamento de Chocó, Ruta Territorial - Departamento de La Guajira, III reunión de seguimiento a los compromisos del Plan de Acción de Pucallpa, Convocatoria de movilidad académica con Europa No. 873 de 2020, FAPESP Convocatoria No.  883 de 2020, Convocatoria AmSud, Convocatoria Programa Cyted. 
Estrategias con Enfoque Diferencial: En primer lugar, desde el equipo de Internacionalización se ha apoyado la participación del Ministerio en el Programa "Para Mujeres en la Ciencia" L'Oréal-UNESCO. Este programa, que arrancó en Colombia en el año 2009, tiene por objetivo promover el papel de la mujer en la ciencia premiando a estudiantes colombianas de doctorado o postdoctorado o a candidatas con alguno de estos títulos, vinculadas a entidades públicas o privadas que se encuentren adelantando una investigación en las siguientes áreas: ciencias de la vida, ciencias agrarias, ciencias tecnológicas, química, física, ciencias médicas y matemáticas. Para el año 2020, por primera vez el programa premió a 14 mujeres con $20.000.000 COP para la financiación de sus proyectos. Este programa se desarrolló de manera conjunta entre el Ministerio, L'Oréal Colombia e ICETEX y es apoyado por la Comisión Nacional de Cooperación con UNESCO.
En segundo lugar, el equipo de Internacionalización apoyó el desarrollo de actividades en el marco de las giras regionales por los departamentos de Putumayo, Chocó y La Guajira. Durante las actividades realizadas, se buscó integrar a actores locales para el impulso de la cooperación en CTeI de sus departamentos y la identificación de oportunidades internacionales. En el caso de la gira territorial en La Guajira, se llevó a cabo una reunión con representantes de las alcaldías de Maicao, Manaure y Uribia, la Gobernación de La Guajira y el SENA, para articular visiones sobre la cooperación en CTeI a partir de sus necesidades y capacidades, y demarcar una hoja de ruta en cooperación en CTeI que permita el apalancamiento de recursos técnicos y financieros, al igual que un mayor relacionamiento con actores internacionales.
De igual manera, durante la ruta territorial Chocó se llevaron a cabo reuniones entre con diferentes actores para promover la inserción de actores internacionales en los procesos de CTeI del departamento y promover la cooperación fronteriza con Panamá. La embajadora de Panamá en Colombia participó en esta gira, permitiendo posicionar en la agenda de cooperación bilateral la transferencia de conocimientos en la implementación de la estrategia de diplomacia científica, el desarrollo de una expedición binacional en la costa pacífica de frontera y la articulación de la UTCh con la Ciudad del Saber. 
Por otra parte, durante la ruta territorial Putumayo, se realizó un encuentro en el que participaron diferentes actores como el Instituto Tecnológico de Putumayo, Corpoamazonía, la Cámara de Comercio de Putumayo y la Secretaría de Competitividad, entre otros, en la que se presentó la expedición binacional al Gran Putumayo, compromiso del Gabinete Binacional Colombia - Perú. En este espacio algunos actores solicitaron una participación más activa de los investigadores del departamento en la expedición, por lo que posteriormente se realizó una reunión con el SINCHI para consultar las maneras en las que los investigadores pueden involucrarse en la misma.
Recomendaciones: Se recomienda tener en cuenta las sugerencias que se hacen desde las diferentes áreas de validación en los procesos de selección ya que no eso implicó que se retrasara un proceso de selección afectando una meta importante. Por otra parte, es importante atender las recomendaciones de las capacitaciones en los reportes de la gestión en GINA para mantener la coherencia entre lo planeado y lo desarrollado como gestión. </t>
  </si>
  <si>
    <t xml:space="preserve"> cuarto trimestre de 2020,  el OCAD del FCTeI del SGR realizó seis sesiones y en cinco de ellas, evidenciadas en los Acuerdos 98; 100; 101; 103 y 104 de 2020, se priorizaron, viabilizaron y aprobaron 173 proyectos para ser financiados con recursos del FCTeI; de igual forma fueron aprobados dos ajustes relacionados con la adición de recursos a dos proyectos priorizados, viabilizados y aprobados en años anteriores, por tal razón, el valor reportado para el trimestre es de $ 712.886.513.160,00 y acumulado  $1,127 billones, que permite un avance un porcentaje de avance del 106,81 % en el indicador, valor que es superior a la meta planteada del 80 % para el cuarto trimestre. 
Para el caso de avance en el Plan Bienal de Convocatorias, el OCAD del FCTeI en el acuerdo 96 del 18 de agosto de 2019, aprobó los términos de referencia de la convocatoria “Convocatoria del Fondo de CTeI del SGR para el fortalecimiento de capacidades de investigación y desarrollo regionales e iniciativas de CTeI y transferencia de tecnología y conocimiento orientadas a atender problemáticas derivadas del COVID-19”, con lo cual se dio apertura a dicha convocatoria el día 24 de agosto de 2020.
Por lo anterior, la información reportada para el tercer trimestre del año para el plan "Implementación del plan bienal de convocatorias del FCTeI del SGR", consiste en cuatro (4) Convocatorias a saber: 1. fortalecimiento de laboratorios regionales con potencial de prestar servicios científicos y tecnológicos para atender problemáticas asociadas con agentes biológicos de alto riesgo para la salud humana, 2. Convocatoria del Fondo de CTeI del SGR para el fortalecimiento de capacidades de investigación y desarrollo regionales e iniciativas de CTeI y transferencia de tecnología y conocimiento orientadas a atender problemáticas derivadas del COVID-19, 3. Tercera convocatoria para la conformación de un listado de propuestas de proyectos elegibles para el fortalecimiento de capacidades institucionales y de investigación de las Instituciones de Educación Superior públicas y 4. Convocatoria del Fondo de Ciencia, Tecnología e Innovación del SGR para la atención de retos de desarrollo territorial del archipiélago de San Andrés, Providencia y Santa Catalina en el contexto de la recuperación de la situación de desastre. Las 4 convocatoria abiertas durante 2020, suman más de $714.731 millones del FCTeI del SGR.</t>
  </si>
  <si>
    <t>Frente al indicador “planes y acuerdos acompañados” el 30 de septiembre de 2020 se promulgó la Ley 2056 que regula la organización y el funcionamiento del Sistema General de Regalías. En su Capítulo V, Artículo 53, dicha Ley reemplaza la elaboración de los Planes y Acuerdos Estratégicos Departamentales en CTEI (PAED) por los Ejercicios de planeación para orientar la inversión de la Asignación de CTeI. Adicionalmente, el 27 de noviembre del mismo año, el DNP publicó en su página el Proyecto de Decreto Único Reglamentario del Sistema General de Regalías, en cuyo Artículo 1.2.3.1.4 se establece que los Consejos Departamentales de CTeI (Codecti) deberán enviar el resultado de los mencionados Ejercicios de planeación "...a más tardar el último día hábil del mes de febrero del primer año del bienio", que en este caso, corresponde al 26 de febrero de 2021.  Expuesto lo anterior no se cumple la meta debido a que le Ley da potestad a los departamentos a entregar sus ejercicios de planeación hasta finales de febrero de 2021.
No obstante, es válido señalar que desde el Ministerio se propiciaron espacios de articulación intersectorial y con los territorios (CODECTI y CRCI).
Con relación al acompañamiento a la CODECTI, el Ministerio ha desarrollado a estrategia de reentrenamiento de los Codecti tiene dos aspectos: el primero , determinar la temática y el segundo el como hacerlo.  Con respecto a la temática, se partió de la propuesta de un índice con un temario general (Ver archivo: Iniciativa 4 Trim 4 Entr1 Indice reentrenamiento Codecti), del cual se priorizaron los  aspectos que se consideraron más relevantes para los Codecti , que son los siguientes: Modelo de Representación de Minciencias ante los Codecti y la propuesta de plan de trabajo e informe de gestión (consistente en tres documentos proforma, a saber: el Reglamento,  el Plan de Trabajo y el Informe de Gestión).  Adicionalmente, se incluyó un espacio, a cargo de la Secretaría Técnica del Sistema General de Regalías  de CTeI, para ilustrar a los Codecti de los cambios que se tendrán como consecuencia de la expedición de la reglamentación de la Ley 2056 del 30 de septiembre de  2020, que modificó la legislación del Sistema General de Regalías. Para llevar a cabo el reentrenamiento se incluyeron  en todas las sesiones de los Codecti que se han llevado a cabo a partir de octubre de 2020, los tres temas mencionados para ser expuestos por los representantes de Minciencias en los Codecti.  Como ejemplo de presentación de las temáticas, se presenta el archivo</t>
  </si>
  <si>
    <t xml:space="preserve">Para el cierre de la vigencia 2020 el seguimiento al indicador del Objetivo Estratégico “Fomentar un Minciencias Integro, Efectivo e Innovador (IE+i) evidencia un cumplimiento del 98,11% frente a una meta esperada del 100%, resultado que se encuentra en un rango satisfactorio.
El avance de cada uno de los componentes del índice muestra el siguiente comportamiento:
El Componente de Transparencia que aporta el eje de Integridad un 98,22% de cumplimiento, resultado que se obtiene con la implementación y mantenimiento de 333 requisitos de los 337 identificados en el “Documento Metodológico del Índice de Transparencia Nacional para Entidades Públicas”, diseñado por el Capítulo de Transparencia Internacional, con el apoyo de la Unión Europea.
Durante cuarto trimestre desde el proceso de Gestión Documental se actualizó el inventario de activos de información de cara al Ministerio y se remitió a la Oficina Asesora Jurídica para revisión del índice de información clasificada y reservada, remitiendo el proyecto de resolución para su adopción, con lo cual se logra un cumplimiento parcial del requisito.
Frente a los requisitos pendientes de implementar se registra el siguiente estado:
Frente a los requisitos pendientes de implementar se registra el siguiente estado:
Requisitos con cumplimiento parcial: se cierra la vigencia 2020 con 5 requisitos con cumplimiento parcial a cargo de Atención al Ciudadano - Secretaría General y el proceso de Gestión Documental a cargo de la Dirección Administrativa y Financiera.
Estos requisitos se relacionan a continuación:
Chat: Canales y/o espacios de acceso que se encuentran habilitados para la realización de trámites y/o servicios
Cuadro de Clasificación Documental - CCD vigente publicado en la sección de transparencia de la página web de la Entidad
Tablas de Retención Documental - TRD vigentes publicadas en la sección de transparencia de la página web de la Entidad
Registro de activos de información vigente publicado
Índice de información clasificada y reservada vigente publicado
Requisitos que no se cumple: se tienen 1 requisitos que no se cumple el cual se encuentra a cargo de la Dirección Administrativa y Financiera- Proceso de Gestión Documental:
Evidencia de la aprobación de las tablas de retención documental vigentes.
Frente al no cumplimiento de estos requisitos se precisa que, dada la fusión de Colciencias en el hoy Ministerio de Ciencia, tecnología e Innovación, se requiere actualizar y adoptar estos requisitos de acuerdo a la nueva estructura funcional y de procesos del Ministerio, teniendo en cuenta lo definido en la Ley 1951 de 2019 y Decreto 2226 de 2019.
El Componente de Modernidad que aporta el eje de Innovación, logra un cumplimiento 98,86% frente a una meta esperada del 100%, resultado que se obtiene con el cumplimiento de 87 de los 88 requisitos aplicables para la vigencia.
Entre los principales avances en este componente se tienen los siguientes:
Revisión y ajuste de los formatos, contenidos y módulo aplicativo de las certificaciones en línea para grupos de investigación.
Activación desde la intranet del Ministerio, del servicio de consulta de certificados de contratistas, con el cual se pueden generar certificados en línea de los contratos de prestación de servicios profesionales y de apoyo a la gestión de los contratistas de MinCiencias y realizar la verificación de éste.
Formulación de la metodología para el diseño de componentes de información.
Actualización del catálogo de componentes de información con los esquemas de bases de datos CENTRO_CONTACTO, CIENCIA, INSTITULAC, REGIONES y SEMILLERO
Verificación de completitud de los diccionarios de datos de las bases de datos CENTRO_CONTACTO, CIENCIA, INSTITULAC, REGIONES y SEMILLERO.
Se gestionó con MinTIC, la obtención de una estructura para recolectar las necesidades de interoperabilidad que a la fecha requiere el Ministerio.
Se realizó la actividad de levantamiento de todas las operaciones de intercambio de información que en la actualidad funcionan en el Ministerio entre sus diferentes sistemas y aplicaciones.
Se avanzó en la identificación de las necesidades de intercambio de información con instituciones externas.
Construcción, socialización y ajuste a la Caracterización y Priorización de Grupos de valor de Servicios de TI. 
Elaboración y aprobación del Manual de Políticas y Estándares de TI publicado en GINA con código D103M08.
Gestión de trámites a través del portal GOV.CO
Al cierre de la vigencia trimestre se encuentra pendiente de implementar el siguiente requisito a cargo de la Oficina de Tecnología y Sistemas de Información:
Proveer y/o consumir componentes de información a través de la Plataforma de Interoperabilidad.
Ese resultado es debido a que no se pudieron generar avances en la implementación del servidor XROAD durante el último trimestre, dada la reducción de presupuesto a los proyectos a cargo de la OTSI.
El Componente de reducción de tiempos, requisitos o documentos en procedimientos seleccionados que aporta al eje de efectividad, evidencia un cumplimiento del 94,4%, frente a una meta planificada del 100%.
Este resultado se obtiene gracias a la gestión realizada desde  la Oficina Asesora de Planeación e Innovación institucional  quien con el apoyo de los diferentes procesos da continuidad e intensifica la labor de adaptación de los procedimientos, manuales y guías necesarias para estandarizar la operación del Ministerio, en coherencia con el proceso de fusión de Colciencias al Ministerio ordenado por el artículo 125 de la Ley 1955 de 2019 “Plan Nacional de Desarrollo – Pacto por Colombia, Pacto por la Equidad” logrando la revisión, actualización, aprobación y publicación de 608 documentos de un total de 646 documentos priorizados.
Durante el cuarto trimestre se mantienen los esfuerzos para documentar los requisitos pendientes de acuerdo con la revisión del mapa de procesos realizada en el segundo trimestre con cada uno de los Directores Técnicos y Jefes de Oficina, a fin de garantizar que la Entidad cuente con la totalidad de los procedimientos y demás documentos que emiten los lineamientos y controles para la adecuada ejecución de los procesos y de esta forma garantizar la conformidad con los requisitos aplicables, en coherencia con los objetivos y funciones definidos en la Ley 1951 de 2019 que dispone la creación del Ministerio de Ciencia, Tecnología e Innovación y el Decreto 2226 de 2019 “Por la cual se establece la estructura del Ministerio de Ciencia, Tecnología e Innovación".
En relación con el Componente de estandarización de trámites y servicios para la transformación digital hacia un Estado Abierto que aporta al eje de efectividad e innovación se obtiene un cumplimiento del 100%, resultado que permite cumplir con la meta planificada.
Este resultado se obtiene gracias a la actualización de los trámites de “Calificación de proyectos para otorgar la exención de IVA en la importación de equipos y elementos que serán destinados a proyectos de Ciencia, Tecnología e Innovación”,  “Reconocimiento de Actores del Sistema Nacional de Ciencia, Tecnología e Innovación” y “Reconocimiento de Grupos de Investigación, Desarrollo Tecnológico o de Innovación y de Investigadores del Sistema Nacional de Ciencia, Tecnología e Innovación”, garantizando el cambio del dominio de todos los sistemas de información que soportan la gestión de cada uno de los trámites relacionados.
Igualmente, se realiza el monitoreo desde la OAPII de los siguientes trámites:  “Calificación de proyectos para otorgar la exención de IVA en la importación de equipos y elementos que serán destinados a proyectos de Ciencia, Tecnología e Innovación”,  “Reconocimiento de Actores del Sistema Nacional de Ciencia, Tecnología e Innovación” y “Reconocimiento de Grupos de Investigación, Desarrollo Tecnológico o de Innovación y de Investigadores del Sistema Nacional de Ciencia, Tecnología e Innovación” y se solicita el seguimiento de todos los trámites a la Oficina de Control Interno para su validación.
Conclusiones / Recomendaciones:
De acuerdo con el análisis, no se requiere tomar acciones de mejora frente al comportamiento del indicador, teniendo en cuenta que para el cierre de la vigencia se alcanza un resultado satisfactorio frente a la meta establecida.
</t>
  </si>
  <si>
    <t>Observaciones de Seguimiento a 31 de diciembre de 2020</t>
  </si>
  <si>
    <t>En 2020, Se realizó el giro de recursos al OCyT para fortalecer la medición de ACTI que abarca análisis estadísticos en el marco de las recomendaciones de Frascati y Oslo , imputar datos, alinear la recolección de información con los conceptos de I+D e Innovación. Se inicia documentación de la operación estadística. En 2021, inicia la mediciòn ACTI 2020 (Indicador PND- rezado de un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</si>
</sst>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8" formatCode="_-* #,##0.00000_-;\-* #,##0.00000_-;_-* &quot;-&quot;??_-;_-@_-"/>
    <numFmt numFmtId="169" formatCode="0.0"/>
    <numFmt numFmtId="170" formatCode="_-* #,##0.0_-;\-* #,##0.0_-;_-* &quot;-&quot;??_-;_-@_-"/>
  </numFmts>
  <fonts count="10" x14ac:knownFonts="1">
    <font>
      <sz val="11"/>
      <color theme="1"/>
      <name val="Calibri"/>
      <family val="2"/>
      <scheme val="minor"/>
    </font>
    <font>
      <sz val="11"/>
      <color theme="1"/>
      <name val="Calibri"/>
      <family val="2"/>
      <scheme val="minor"/>
    </font>
    <font>
      <sz val="12"/>
      <color theme="1"/>
      <name val="Arial Narrow"/>
      <family val="2"/>
    </font>
    <font>
      <b/>
      <sz val="14"/>
      <color theme="1"/>
      <name val="Arial Narrow"/>
      <family val="2"/>
    </font>
    <font>
      <sz val="12"/>
      <name val="Arial Narrow"/>
      <family val="2"/>
    </font>
    <font>
      <sz val="16"/>
      <color theme="0"/>
      <name val="Arial Narrow"/>
      <family val="2"/>
    </font>
    <font>
      <sz val="12"/>
      <color theme="0"/>
      <name val="Arial Narrow"/>
      <family val="2"/>
    </font>
    <font>
      <sz val="11"/>
      <name val="Arial Narrow"/>
      <family val="2"/>
    </font>
    <font>
      <b/>
      <sz val="12"/>
      <color theme="1"/>
      <name val="Arial Narrow"/>
      <family val="2"/>
    </font>
    <font>
      <sz val="11"/>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3466CC"/>
        <bgColor indexed="64"/>
      </patternFill>
    </fill>
    <fill>
      <patternFill patternType="solid">
        <fgColor rgb="FFE2ECFD"/>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2" fillId="2" borderId="0" xfId="0" applyFont="1" applyFill="1"/>
    <xf numFmtId="0" fontId="4" fillId="2" borderId="0" xfId="0" applyFont="1" applyFill="1" applyAlignment="1"/>
    <xf numFmtId="0" fontId="4" fillId="2" borderId="0" xfId="0" applyFont="1" applyFill="1" applyBorder="1" applyAlignment="1">
      <alignment horizontal="center" vertical="center"/>
    </xf>
    <xf numFmtId="0" fontId="4" fillId="0" borderId="0" xfId="0" applyFont="1" applyFill="1" applyBorder="1" applyAlignment="1">
      <alignment horizontal="center" vertical="center"/>
    </xf>
    <xf numFmtId="164" fontId="2" fillId="2" borderId="0" xfId="0" applyNumberFormat="1" applyFont="1" applyFill="1"/>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Fill="1"/>
    <xf numFmtId="0" fontId="2" fillId="2" borderId="0" xfId="0" applyFont="1" applyFill="1" applyAlignment="1">
      <alignment horizontal="center"/>
    </xf>
    <xf numFmtId="0" fontId="7" fillId="4" borderId="5"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2" fillId="2" borderId="5" xfId="0" applyFont="1" applyFill="1" applyBorder="1" applyAlignment="1">
      <alignment horizontal="center" vertical="center" wrapText="1"/>
    </xf>
    <xf numFmtId="164" fontId="2" fillId="0" borderId="5" xfId="1" applyNumberFormat="1" applyFont="1" applyFill="1" applyBorder="1" applyAlignment="1">
      <alignment horizontal="center" vertical="center" wrapText="1"/>
    </xf>
    <xf numFmtId="164" fontId="2" fillId="2" borderId="5" xfId="1" applyNumberFormat="1" applyFont="1" applyFill="1" applyBorder="1" applyAlignment="1">
      <alignment horizontal="center" vertical="center" wrapText="1"/>
    </xf>
    <xf numFmtId="164" fontId="2" fillId="2" borderId="5" xfId="1" applyNumberFormat="1" applyFont="1" applyFill="1" applyBorder="1" applyAlignment="1">
      <alignment horizontal="right" vertical="center" wrapText="1"/>
    </xf>
    <xf numFmtId="164" fontId="2" fillId="0" borderId="5" xfId="1" applyNumberFormat="1" applyFont="1" applyFill="1" applyBorder="1" applyAlignment="1">
      <alignment horizontal="right" vertical="center" wrapText="1"/>
    </xf>
    <xf numFmtId="9" fontId="2" fillId="0" borderId="5" xfId="2" applyFont="1" applyFill="1" applyBorder="1" applyAlignment="1">
      <alignment horizontal="center" vertical="center" wrapText="1"/>
    </xf>
    <xf numFmtId="164" fontId="4" fillId="0" borderId="5" xfId="1" applyNumberFormat="1" applyFont="1" applyFill="1" applyBorder="1" applyAlignment="1">
      <alignment horizontal="right" vertical="center" wrapText="1"/>
    </xf>
    <xf numFmtId="9" fontId="2" fillId="2" borderId="5" xfId="2" applyFont="1" applyFill="1" applyBorder="1" applyAlignment="1">
      <alignment horizontal="center" vertical="center" wrapText="1"/>
    </xf>
    <xf numFmtId="10" fontId="2" fillId="2" borderId="5" xfId="2" applyNumberFormat="1" applyFont="1" applyFill="1" applyBorder="1" applyAlignment="1">
      <alignment horizontal="center" vertical="center" wrapText="1"/>
    </xf>
    <xf numFmtId="10" fontId="2" fillId="0" borderId="5" xfId="2" applyNumberFormat="1" applyFont="1" applyFill="1" applyBorder="1" applyAlignment="1">
      <alignment horizontal="center" vertical="center" wrapText="1"/>
    </xf>
    <xf numFmtId="10" fontId="2" fillId="2" borderId="5" xfId="2" applyNumberFormat="1" applyFont="1" applyFill="1" applyBorder="1" applyAlignment="1">
      <alignment horizontal="right" vertical="center" wrapText="1"/>
    </xf>
    <xf numFmtId="9" fontId="2" fillId="0" borderId="5" xfId="2" applyFont="1" applyFill="1" applyBorder="1" applyAlignment="1">
      <alignment horizontal="right" vertical="center" wrapText="1"/>
    </xf>
    <xf numFmtId="165" fontId="2" fillId="2" borderId="5" xfId="2" applyNumberFormat="1" applyFont="1" applyFill="1" applyBorder="1" applyAlignment="1">
      <alignment horizontal="center" vertical="center" wrapText="1"/>
    </xf>
    <xf numFmtId="166" fontId="2" fillId="2" borderId="5" xfId="2" applyNumberFormat="1" applyFont="1" applyFill="1" applyBorder="1" applyAlignment="1">
      <alignment horizontal="center" vertical="center" wrapText="1"/>
    </xf>
    <xf numFmtId="0" fontId="2" fillId="2" borderId="5" xfId="2" applyNumberFormat="1" applyFont="1" applyFill="1" applyBorder="1" applyAlignment="1">
      <alignment horizontal="center" vertical="center" wrapText="1"/>
    </xf>
    <xf numFmtId="0" fontId="4" fillId="0" borderId="5" xfId="2" applyNumberFormat="1" applyFont="1" applyFill="1" applyBorder="1" applyAlignment="1">
      <alignment horizontal="right" vertical="center" wrapText="1"/>
    </xf>
    <xf numFmtId="9" fontId="2" fillId="2" borderId="5" xfId="2" applyFont="1" applyFill="1" applyBorder="1" applyAlignment="1">
      <alignment horizontal="right" vertical="center" wrapText="1"/>
    </xf>
    <xf numFmtId="165" fontId="2" fillId="2" borderId="5" xfId="2" applyNumberFormat="1" applyFont="1" applyFill="1" applyBorder="1" applyAlignment="1">
      <alignment horizontal="right" vertical="center" wrapText="1"/>
    </xf>
    <xf numFmtId="168" fontId="2" fillId="0" borderId="5" xfId="1" applyNumberFormat="1" applyFont="1" applyFill="1" applyBorder="1" applyAlignment="1">
      <alignment horizontal="center" vertical="center" wrapText="1"/>
    </xf>
    <xf numFmtId="0" fontId="4" fillId="0" borderId="5" xfId="2" applyNumberFormat="1" applyFont="1" applyFill="1" applyBorder="1" applyAlignment="1">
      <alignment horizontal="center" vertical="center" wrapText="1"/>
    </xf>
    <xf numFmtId="0" fontId="2" fillId="0" borderId="0" xfId="0" applyFont="1" applyFill="1" applyAlignment="1">
      <alignment horizontal="center"/>
    </xf>
    <xf numFmtId="0" fontId="4" fillId="2" borderId="0" xfId="0" applyFont="1" applyFill="1" applyBorder="1" applyAlignment="1">
      <alignment horizontal="right" vertical="center"/>
    </xf>
    <xf numFmtId="166" fontId="2" fillId="2" borderId="5" xfId="2" applyNumberFormat="1" applyFont="1" applyFill="1" applyBorder="1" applyAlignment="1">
      <alignment horizontal="right" vertical="center" wrapText="1"/>
    </xf>
    <xf numFmtId="164" fontId="2" fillId="2" borderId="0" xfId="1" applyNumberFormat="1" applyFont="1" applyFill="1" applyBorder="1" applyAlignment="1">
      <alignment horizontal="right" vertical="center" wrapText="1"/>
    </xf>
    <xf numFmtId="0" fontId="2" fillId="2" borderId="0" xfId="0" applyFont="1" applyFill="1" applyAlignment="1">
      <alignment horizontal="right"/>
    </xf>
    <xf numFmtId="164" fontId="2" fillId="2" borderId="5" xfId="2" applyNumberFormat="1" applyFont="1" applyFill="1" applyBorder="1" applyAlignment="1">
      <alignment horizontal="right" vertical="center" wrapText="1"/>
    </xf>
    <xf numFmtId="0" fontId="2" fillId="0" borderId="5" xfId="0" applyFont="1" applyBorder="1" applyAlignment="1">
      <alignment horizontal="center" vertical="center"/>
    </xf>
    <xf numFmtId="165" fontId="2" fillId="0" borderId="5" xfId="2" quotePrefix="1" applyNumberFormat="1" applyFont="1" applyFill="1" applyBorder="1" applyAlignment="1">
      <alignment horizontal="right" vertical="center" wrapText="1"/>
    </xf>
    <xf numFmtId="0" fontId="2" fillId="0" borderId="5" xfId="0" applyFont="1" applyBorder="1" applyAlignment="1">
      <alignment horizontal="center" vertical="center" wrapText="1"/>
    </xf>
    <xf numFmtId="0" fontId="2" fillId="0" borderId="5" xfId="0" quotePrefix="1" applyFont="1" applyBorder="1" applyAlignment="1">
      <alignment horizontal="right" vertical="center" wrapText="1"/>
    </xf>
    <xf numFmtId="1" fontId="2" fillId="0" borderId="5" xfId="0" quotePrefix="1" applyNumberFormat="1" applyFont="1" applyBorder="1" applyAlignment="1">
      <alignment horizontal="right" vertical="center" wrapText="1"/>
    </xf>
    <xf numFmtId="9" fontId="2" fillId="0" borderId="5" xfId="2" quotePrefix="1" applyFont="1" applyFill="1" applyBorder="1" applyAlignment="1">
      <alignment horizontal="right" vertical="center" wrapText="1"/>
    </xf>
    <xf numFmtId="165" fontId="2" fillId="0" borderId="5" xfId="2" applyNumberFormat="1" applyFont="1" applyFill="1" applyBorder="1" applyAlignment="1">
      <alignment horizontal="right" vertical="center" wrapText="1"/>
    </xf>
    <xf numFmtId="10" fontId="2" fillId="0" borderId="5" xfId="2" applyNumberFormat="1" applyFont="1" applyBorder="1" applyAlignment="1">
      <alignment horizontal="right" vertical="center"/>
    </xf>
    <xf numFmtId="10" fontId="2" fillId="0" borderId="5" xfId="0" applyNumberFormat="1" applyFont="1" applyBorder="1" applyAlignment="1">
      <alignment horizontal="right" vertical="center"/>
    </xf>
    <xf numFmtId="3" fontId="2" fillId="0" borderId="5" xfId="0" applyNumberFormat="1" applyFont="1" applyBorder="1" applyAlignment="1">
      <alignment horizontal="right" vertical="center" wrapText="1"/>
    </xf>
    <xf numFmtId="4" fontId="2" fillId="0" borderId="5" xfId="0" applyNumberFormat="1" applyFont="1" applyBorder="1" applyAlignment="1">
      <alignment horizontal="right" vertical="center" wrapText="1"/>
    </xf>
    <xf numFmtId="0" fontId="2" fillId="2" borderId="5" xfId="0" applyFont="1" applyFill="1" applyBorder="1" applyAlignment="1">
      <alignment horizontal="right" vertical="center" wrapText="1"/>
    </xf>
    <xf numFmtId="169" fontId="2" fillId="0" borderId="5" xfId="0" quotePrefix="1" applyNumberFormat="1" applyFont="1" applyBorder="1" applyAlignment="1">
      <alignment horizontal="right" vertical="center" wrapText="1"/>
    </xf>
    <xf numFmtId="164" fontId="2" fillId="0" borderId="5" xfId="3" applyNumberFormat="1" applyFont="1" applyFill="1" applyBorder="1" applyAlignment="1">
      <alignment horizontal="right" vertical="center" wrapText="1"/>
    </xf>
    <xf numFmtId="0" fontId="2" fillId="0" borderId="5" xfId="0" applyFont="1" applyBorder="1" applyAlignment="1">
      <alignment horizontal="right" vertical="center" wrapText="1"/>
    </xf>
    <xf numFmtId="0" fontId="2" fillId="0" borderId="5" xfId="0" quotePrefix="1" applyFont="1" applyBorder="1" applyAlignment="1">
      <alignment horizontal="center" vertical="center" wrapText="1"/>
    </xf>
    <xf numFmtId="1" fontId="2" fillId="0" borderId="5" xfId="0" applyNumberFormat="1" applyFont="1" applyBorder="1" applyAlignment="1">
      <alignment horizontal="right" vertical="center" wrapText="1"/>
    </xf>
    <xf numFmtId="9" fontId="2" fillId="0" borderId="5" xfId="0" applyNumberFormat="1" applyFont="1" applyBorder="1" applyAlignment="1">
      <alignment horizontal="right" vertical="center"/>
    </xf>
    <xf numFmtId="9" fontId="2" fillId="0" borderId="5" xfId="0" applyNumberFormat="1" applyFont="1" applyBorder="1" applyAlignment="1">
      <alignment horizontal="right" vertical="center" wrapText="1"/>
    </xf>
    <xf numFmtId="0" fontId="2" fillId="2" borderId="0" xfId="0" applyFont="1" applyFill="1" applyAlignment="1">
      <alignment horizontal="right" vertical="center"/>
    </xf>
    <xf numFmtId="0" fontId="2" fillId="0" borderId="5" xfId="0" applyFont="1" applyBorder="1" applyAlignment="1">
      <alignment horizontal="right" vertical="center"/>
    </xf>
    <xf numFmtId="3" fontId="2" fillId="0" borderId="5" xfId="0" applyNumberFormat="1" applyFont="1" applyBorder="1" applyAlignment="1">
      <alignment horizontal="right" vertical="center"/>
    </xf>
    <xf numFmtId="0" fontId="9" fillId="0" borderId="5" xfId="1" applyNumberFormat="1" applyFont="1" applyFill="1" applyBorder="1" applyAlignment="1">
      <alignment horizontal="left" vertical="center" wrapText="1"/>
    </xf>
    <xf numFmtId="0" fontId="7" fillId="2" borderId="0" xfId="0" applyFont="1" applyFill="1" applyBorder="1" applyAlignment="1">
      <alignment horizontal="center" vertical="center"/>
    </xf>
    <xf numFmtId="9" fontId="9" fillId="0" borderId="5" xfId="2" applyFont="1" applyFill="1" applyBorder="1" applyAlignment="1">
      <alignment horizontal="left" vertical="center" wrapText="1"/>
    </xf>
    <xf numFmtId="0" fontId="9" fillId="2" borderId="5" xfId="1" applyNumberFormat="1" applyFont="1" applyFill="1" applyBorder="1" applyAlignment="1">
      <alignment horizontal="left" vertical="center" wrapText="1"/>
    </xf>
    <xf numFmtId="9" fontId="9" fillId="2" borderId="5" xfId="2" applyFont="1" applyFill="1" applyBorder="1" applyAlignment="1">
      <alignment horizontal="left" vertical="center" wrapText="1"/>
    </xf>
    <xf numFmtId="164" fontId="9" fillId="2" borderId="0" xfId="1" applyNumberFormat="1" applyFont="1" applyFill="1" applyBorder="1" applyAlignment="1">
      <alignment horizontal="center" vertical="center" wrapText="1"/>
    </xf>
    <xf numFmtId="0" fontId="9" fillId="2" borderId="0" xfId="0" applyFont="1" applyFill="1"/>
    <xf numFmtId="0" fontId="7" fillId="0" borderId="5" xfId="1" applyNumberFormat="1" applyFont="1" applyFill="1" applyBorder="1" applyAlignment="1">
      <alignment horizontal="left" vertical="center" wrapText="1"/>
    </xf>
    <xf numFmtId="164" fontId="9" fillId="2" borderId="5" xfId="1" applyNumberFormat="1" applyFont="1" applyFill="1" applyBorder="1" applyAlignment="1">
      <alignment horizontal="left" vertical="center" wrapText="1"/>
    </xf>
    <xf numFmtId="0" fontId="9" fillId="2" borderId="5" xfId="1" applyNumberFormat="1" applyFont="1" applyFill="1" applyBorder="1" applyAlignment="1">
      <alignment horizontal="left" vertical="top" wrapText="1"/>
    </xf>
    <xf numFmtId="0" fontId="9" fillId="2" borderId="5" xfId="1" quotePrefix="1" applyNumberFormat="1" applyFont="1" applyFill="1" applyBorder="1" applyAlignment="1">
      <alignment horizontal="left" vertical="center" wrapText="1"/>
    </xf>
    <xf numFmtId="43" fontId="2" fillId="0" borderId="5" xfId="1" applyNumberFormat="1" applyFont="1" applyFill="1" applyBorder="1" applyAlignment="1">
      <alignment horizontal="center" vertical="center" wrapText="1"/>
    </xf>
    <xf numFmtId="165" fontId="2" fillId="0" borderId="5" xfId="2"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2" fillId="2" borderId="1" xfId="0" applyFont="1" applyFill="1" applyBorder="1" applyAlignment="1">
      <alignment horizont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3" borderId="5"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7" fillId="4" borderId="5" xfId="0" applyFont="1" applyFill="1" applyBorder="1" applyAlignment="1">
      <alignment horizontal="center" vertical="center" wrapText="1"/>
    </xf>
    <xf numFmtId="43" fontId="2" fillId="2" borderId="5" xfId="1" applyNumberFormat="1" applyFont="1" applyFill="1" applyBorder="1" applyAlignment="1">
      <alignment horizontal="center" vertical="center" wrapText="1"/>
    </xf>
    <xf numFmtId="0" fontId="9" fillId="0" borderId="8" xfId="1" applyNumberFormat="1" applyFont="1" applyFill="1" applyBorder="1" applyAlignment="1">
      <alignment vertical="center" wrapText="1"/>
    </xf>
    <xf numFmtId="0" fontId="9" fillId="0" borderId="5" xfId="1" applyNumberFormat="1" applyFont="1" applyFill="1" applyBorder="1" applyAlignment="1">
      <alignment vertical="center" wrapText="1"/>
    </xf>
    <xf numFmtId="170" fontId="2" fillId="0" borderId="5" xfId="1" applyNumberFormat="1" applyFont="1" applyFill="1" applyBorder="1" applyAlignment="1">
      <alignment horizontal="right" vertical="center" wrapText="1"/>
    </xf>
    <xf numFmtId="170" fontId="2" fillId="0" borderId="5" xfId="1" applyNumberFormat="1" applyFont="1" applyFill="1" applyBorder="1" applyAlignment="1">
      <alignment horizontal="center" vertical="center" wrapText="1"/>
    </xf>
  </cellXfs>
  <cellStyles count="4">
    <cellStyle name="Millares" xfId="1" builtinId="3"/>
    <cellStyle name="Millares 3" xfId="3" xr:uid="{B8A1071F-10F2-415F-B07F-9E236F76241C}"/>
    <cellStyle name="Normal" xfId="0" builtinId="0"/>
    <cellStyle name="Porcentaje" xfId="2" builtinId="5"/>
  </cellStyles>
  <dxfs count="0"/>
  <tableStyles count="0" defaultTableStyle="TableStyleMedium2" defaultPivotStyle="PivotStyleLight16"/>
  <colors>
    <mruColors>
      <color rgb="FFE2ECFD"/>
      <color rgb="FF3466CC"/>
      <color rgb="FFC4BD97"/>
      <color rgb="FFC4BDBF"/>
      <color rgb="FFC49FB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233722</xdr:colOff>
      <xdr:row>0</xdr:row>
      <xdr:rowOff>98771</xdr:rowOff>
    </xdr:from>
    <xdr:to>
      <xdr:col>1</xdr:col>
      <xdr:colOff>2441281</xdr:colOff>
      <xdr:row>2</xdr:row>
      <xdr:rowOff>236254</xdr:rowOff>
    </xdr:to>
    <xdr:pic>
      <xdr:nvPicPr>
        <xdr:cNvPr id="4" name="Imagen 3">
          <a:extLst>
            <a:ext uri="{FF2B5EF4-FFF2-40B4-BE49-F238E27FC236}">
              <a16:creationId xmlns:a16="http://schemas.microsoft.com/office/drawing/2014/main" id="{B14DD115-20E0-4366-B2B3-1BB4AE3C01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722" y="98771"/>
          <a:ext cx="4316666" cy="790626"/>
        </a:xfrm>
        <a:prstGeom prst="rect">
          <a:avLst/>
        </a:prstGeom>
      </xdr:spPr>
    </xdr:pic>
    <xdr:clientData/>
  </xdr:twoCellAnchor>
  <xdr:twoCellAnchor editAs="oneCell">
    <xdr:from>
      <xdr:col>1</xdr:col>
      <xdr:colOff>17971</xdr:colOff>
      <xdr:row>9</xdr:row>
      <xdr:rowOff>26958</xdr:rowOff>
    </xdr:from>
    <xdr:to>
      <xdr:col>1</xdr:col>
      <xdr:colOff>322771</xdr:colOff>
      <xdr:row>9</xdr:row>
      <xdr:rowOff>331758</xdr:rowOff>
    </xdr:to>
    <xdr:sp macro="" textlink="">
      <xdr:nvSpPr>
        <xdr:cNvPr id="3" name="AutoShape 2" descr="Inicio Colciencias">
          <a:extLst>
            <a:ext uri="{FF2B5EF4-FFF2-40B4-BE49-F238E27FC236}">
              <a16:creationId xmlns:a16="http://schemas.microsoft.com/office/drawing/2014/main" id="{B0299FAC-9A09-42C2-9281-F0B665BB3552}"/>
            </a:ext>
          </a:extLst>
        </xdr:cNvPr>
        <xdr:cNvSpPr>
          <a:spLocks noChangeAspect="1" noChangeArrowheads="1"/>
        </xdr:cNvSpPr>
      </xdr:nvSpPr>
      <xdr:spPr bwMode="auto">
        <a:xfrm>
          <a:off x="12076621" y="442750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304800</xdr:rowOff>
    </xdr:to>
    <xdr:sp macro="" textlink="">
      <xdr:nvSpPr>
        <xdr:cNvPr id="5" name="AutoShape 3" descr="Inicio Colciencias">
          <a:extLst>
            <a:ext uri="{FF2B5EF4-FFF2-40B4-BE49-F238E27FC236}">
              <a16:creationId xmlns:a16="http://schemas.microsoft.com/office/drawing/2014/main" id="{EE3D2602-0411-4135-A06F-3872BE229048}"/>
            </a:ext>
          </a:extLst>
        </xdr:cNvPr>
        <xdr:cNvSpPr>
          <a:spLocks noChangeAspect="1" noChangeArrowheads="1"/>
        </xdr:cNvSpPr>
      </xdr:nvSpPr>
      <xdr:spPr bwMode="auto">
        <a:xfrm>
          <a:off x="2581275" y="605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17971</xdr:colOff>
      <xdr:row>9</xdr:row>
      <xdr:rowOff>26958</xdr:rowOff>
    </xdr:from>
    <xdr:to>
      <xdr:col>1</xdr:col>
      <xdr:colOff>322771</xdr:colOff>
      <xdr:row>9</xdr:row>
      <xdr:rowOff>331758</xdr:rowOff>
    </xdr:to>
    <xdr:sp macro="" textlink="">
      <xdr:nvSpPr>
        <xdr:cNvPr id="6" name="AutoShape 2" descr="Inicio Colciencias">
          <a:extLst>
            <a:ext uri="{FF2B5EF4-FFF2-40B4-BE49-F238E27FC236}">
              <a16:creationId xmlns:a16="http://schemas.microsoft.com/office/drawing/2014/main" id="{B1090961-E980-4D19-B725-A5A9D0444195}"/>
            </a:ext>
          </a:extLst>
        </xdr:cNvPr>
        <xdr:cNvSpPr>
          <a:spLocks noChangeAspect="1" noChangeArrowheads="1"/>
        </xdr:cNvSpPr>
      </xdr:nvSpPr>
      <xdr:spPr bwMode="auto">
        <a:xfrm>
          <a:off x="12076621" y="442750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view="pageBreakPreview" zoomScale="77" zoomScaleNormal="60" zoomScaleSheetLayoutView="77" zoomScalePageLayoutView="30" workbookViewId="0">
      <pane xSplit="3" ySplit="8" topLeftCell="T9" activePane="bottomRight" state="frozen"/>
      <selection pane="topRight" activeCell="D1" sqref="D1"/>
      <selection pane="bottomLeft" activeCell="A9" sqref="A9"/>
      <selection pane="bottomRight" activeCell="T9" sqref="T9"/>
    </sheetView>
  </sheetViews>
  <sheetFormatPr baseColWidth="10" defaultColWidth="11.42578125" defaultRowHeight="16.5" x14ac:dyDescent="0.3"/>
  <cols>
    <col min="1" max="1" width="31.5703125" style="1" customWidth="1"/>
    <col min="2" max="2" width="48.140625" style="13" customWidth="1"/>
    <col min="3" max="3" width="16.7109375" style="1" customWidth="1"/>
    <col min="4" max="4" width="13.5703125" style="11" customWidth="1"/>
    <col min="5" max="5" width="16.85546875" style="12" customWidth="1"/>
    <col min="6" max="6" width="14" style="1" customWidth="1"/>
    <col min="7" max="7" width="15" style="12" customWidth="1"/>
    <col min="8" max="8" width="13.140625" style="13" customWidth="1"/>
    <col min="9" max="9" width="14.85546875" style="13" customWidth="1"/>
    <col min="10" max="10" width="16.5703125" style="1" customWidth="1"/>
    <col min="11" max="11" width="15" style="1" customWidth="1"/>
    <col min="12" max="12" width="16.7109375" style="1" customWidth="1"/>
    <col min="13" max="13" width="19" style="12" customWidth="1"/>
    <col min="14" max="14" width="15" style="12" hidden="1" customWidth="1"/>
    <col min="15" max="15" width="14.5703125" style="36" customWidth="1"/>
    <col min="16" max="16" width="13.140625" style="12" hidden="1" customWidth="1"/>
    <col min="17" max="17" width="15.85546875" style="12" customWidth="1"/>
    <col min="18" max="18" width="15.85546875" style="40" customWidth="1"/>
    <col min="19" max="19" width="22.140625" style="13" customWidth="1"/>
    <col min="20" max="20" width="108.42578125" style="70" customWidth="1"/>
    <col min="21" max="21" width="33.5703125" style="13" customWidth="1"/>
    <col min="22" max="16384" width="11.42578125" style="1"/>
  </cols>
  <sheetData>
    <row r="1" spans="1:23" ht="25.5" customHeight="1" x14ac:dyDescent="0.25">
      <c r="A1" s="78"/>
      <c r="B1" s="78"/>
      <c r="C1" s="79" t="s">
        <v>0</v>
      </c>
      <c r="D1" s="79"/>
      <c r="E1" s="79"/>
      <c r="F1" s="79"/>
      <c r="G1" s="79"/>
      <c r="H1" s="79"/>
      <c r="I1" s="79"/>
      <c r="J1" s="79"/>
      <c r="K1" s="79"/>
      <c r="L1" s="79"/>
      <c r="M1" s="79"/>
      <c r="N1" s="79"/>
      <c r="O1" s="79"/>
      <c r="P1" s="79"/>
      <c r="Q1" s="79"/>
      <c r="R1" s="80" t="s">
        <v>62</v>
      </c>
      <c r="S1" s="80"/>
      <c r="T1" s="80"/>
      <c r="U1" s="80"/>
    </row>
    <row r="2" spans="1:23" ht="25.5" customHeight="1" x14ac:dyDescent="0.25">
      <c r="A2" s="78"/>
      <c r="B2" s="78"/>
      <c r="C2" s="79"/>
      <c r="D2" s="79"/>
      <c r="E2" s="79"/>
      <c r="F2" s="79"/>
      <c r="G2" s="79"/>
      <c r="H2" s="79"/>
      <c r="I2" s="79"/>
      <c r="J2" s="79"/>
      <c r="K2" s="79"/>
      <c r="L2" s="79"/>
      <c r="M2" s="79"/>
      <c r="N2" s="79"/>
      <c r="O2" s="79"/>
      <c r="P2" s="79"/>
      <c r="Q2" s="79"/>
      <c r="R2" s="80" t="s">
        <v>13</v>
      </c>
      <c r="S2" s="80"/>
      <c r="T2" s="80"/>
      <c r="U2" s="80"/>
    </row>
    <row r="3" spans="1:23" s="2" customFormat="1" ht="25.5" customHeight="1" x14ac:dyDescent="0.25">
      <c r="A3" s="78"/>
      <c r="B3" s="78"/>
      <c r="C3" s="79"/>
      <c r="D3" s="79"/>
      <c r="E3" s="79"/>
      <c r="F3" s="79"/>
      <c r="G3" s="79"/>
      <c r="H3" s="79"/>
      <c r="I3" s="79"/>
      <c r="J3" s="79"/>
      <c r="K3" s="79"/>
      <c r="L3" s="79"/>
      <c r="M3" s="79"/>
      <c r="N3" s="79"/>
      <c r="O3" s="79"/>
      <c r="P3" s="79"/>
      <c r="Q3" s="79"/>
      <c r="R3" s="80" t="s">
        <v>61</v>
      </c>
      <c r="S3" s="80"/>
      <c r="T3" s="80"/>
      <c r="U3" s="80"/>
    </row>
    <row r="4" spans="1:23" s="2" customFormat="1" ht="13.15" customHeight="1" x14ac:dyDescent="0.25">
      <c r="A4" s="3"/>
      <c r="B4" s="3"/>
      <c r="C4" s="3"/>
      <c r="D4" s="3"/>
      <c r="E4" s="4"/>
      <c r="F4" s="3"/>
      <c r="G4" s="4"/>
      <c r="H4" s="3"/>
      <c r="I4" s="3"/>
      <c r="J4" s="3"/>
      <c r="K4" s="3"/>
      <c r="L4" s="3"/>
      <c r="M4" s="4"/>
      <c r="N4" s="4"/>
      <c r="O4" s="4"/>
      <c r="P4" s="4"/>
      <c r="Q4" s="4"/>
      <c r="R4" s="37"/>
      <c r="S4" s="3"/>
      <c r="T4" s="65"/>
      <c r="U4" s="3"/>
    </row>
    <row r="5" spans="1:23" s="2" customFormat="1" ht="35.25" customHeight="1" x14ac:dyDescent="0.25">
      <c r="A5" s="82" t="s">
        <v>23</v>
      </c>
      <c r="B5" s="83"/>
      <c r="C5" s="83"/>
      <c r="D5" s="83"/>
      <c r="E5" s="83"/>
      <c r="F5" s="83"/>
      <c r="G5" s="83"/>
      <c r="H5" s="83"/>
      <c r="I5" s="83"/>
      <c r="J5" s="83"/>
      <c r="K5" s="83"/>
      <c r="L5" s="83"/>
      <c r="M5" s="83"/>
      <c r="N5" s="83"/>
      <c r="O5" s="83"/>
      <c r="P5" s="83"/>
      <c r="Q5" s="83"/>
      <c r="R5" s="83"/>
      <c r="S5" s="83"/>
      <c r="T5" s="83"/>
      <c r="U5" s="84"/>
    </row>
    <row r="6" spans="1:23" x14ac:dyDescent="0.25">
      <c r="A6" s="3"/>
      <c r="B6" s="3"/>
      <c r="C6" s="3"/>
      <c r="D6" s="3"/>
      <c r="E6" s="4"/>
      <c r="F6" s="3"/>
      <c r="G6" s="4"/>
      <c r="H6" s="3"/>
      <c r="I6" s="3"/>
      <c r="J6" s="3"/>
      <c r="K6" s="3"/>
      <c r="L6" s="3"/>
      <c r="M6" s="4"/>
      <c r="N6" s="4"/>
      <c r="O6" s="4"/>
      <c r="P6" s="4"/>
      <c r="Q6" s="4"/>
      <c r="R6" s="37"/>
      <c r="S6" s="3"/>
      <c r="T6" s="65"/>
      <c r="U6" s="3"/>
    </row>
    <row r="7" spans="1:23" ht="35.25" customHeight="1" x14ac:dyDescent="0.25">
      <c r="A7" s="81" t="s">
        <v>1</v>
      </c>
      <c r="B7" s="81" t="s">
        <v>2</v>
      </c>
      <c r="C7" s="81" t="s">
        <v>3</v>
      </c>
      <c r="D7" s="81" t="s">
        <v>4</v>
      </c>
      <c r="E7" s="81" t="s">
        <v>14</v>
      </c>
      <c r="F7" s="90" t="s">
        <v>15</v>
      </c>
      <c r="G7" s="81" t="s">
        <v>16</v>
      </c>
      <c r="H7" s="90" t="s">
        <v>17</v>
      </c>
      <c r="I7" s="90"/>
      <c r="J7" s="90"/>
      <c r="K7" s="90"/>
      <c r="L7" s="90" t="s">
        <v>18</v>
      </c>
      <c r="M7" s="81" t="s">
        <v>19</v>
      </c>
      <c r="N7" s="90" t="s">
        <v>20</v>
      </c>
      <c r="O7" s="81" t="s">
        <v>21</v>
      </c>
      <c r="P7" s="90" t="s">
        <v>22</v>
      </c>
      <c r="Q7" s="81" t="s">
        <v>5</v>
      </c>
      <c r="R7" s="90" t="s">
        <v>6</v>
      </c>
      <c r="S7" s="90" t="s">
        <v>12</v>
      </c>
      <c r="T7" s="90" t="s">
        <v>98</v>
      </c>
      <c r="U7" s="81" t="s">
        <v>7</v>
      </c>
    </row>
    <row r="8" spans="1:23" ht="30.75" customHeight="1" x14ac:dyDescent="0.25">
      <c r="A8" s="81"/>
      <c r="B8" s="81"/>
      <c r="C8" s="81"/>
      <c r="D8" s="81"/>
      <c r="E8" s="81"/>
      <c r="F8" s="90"/>
      <c r="G8" s="81"/>
      <c r="H8" s="14" t="s">
        <v>8</v>
      </c>
      <c r="I8" s="14" t="s">
        <v>9</v>
      </c>
      <c r="J8" s="14" t="s">
        <v>10</v>
      </c>
      <c r="K8" s="14" t="s">
        <v>11</v>
      </c>
      <c r="L8" s="90"/>
      <c r="M8" s="81"/>
      <c r="N8" s="90"/>
      <c r="O8" s="81"/>
      <c r="P8" s="90"/>
      <c r="Q8" s="81"/>
      <c r="R8" s="90"/>
      <c r="S8" s="90"/>
      <c r="T8" s="90"/>
      <c r="U8" s="81"/>
    </row>
    <row r="9" spans="1:23" ht="147.75" customHeight="1" x14ac:dyDescent="0.25">
      <c r="A9" s="85" t="s">
        <v>47</v>
      </c>
      <c r="B9" s="42" t="s">
        <v>26</v>
      </c>
      <c r="C9" s="16" t="s">
        <v>57</v>
      </c>
      <c r="D9" s="43">
        <v>6.7999999999999996E-3</v>
      </c>
      <c r="E9" s="43">
        <v>8.9999999999999993E-3</v>
      </c>
      <c r="F9" s="29">
        <v>7.3600000000000002E-3</v>
      </c>
      <c r="G9" s="43">
        <v>1.0999999999999999E-2</v>
      </c>
      <c r="H9" s="18" t="s">
        <v>60</v>
      </c>
      <c r="I9" s="17" t="s">
        <v>60</v>
      </c>
      <c r="J9" s="17" t="s">
        <v>60</v>
      </c>
      <c r="K9" s="17" t="s">
        <v>60</v>
      </c>
      <c r="L9" s="17" t="s">
        <v>60</v>
      </c>
      <c r="M9" s="43">
        <v>1.2999999999999999E-2</v>
      </c>
      <c r="N9" s="17"/>
      <c r="O9" s="43">
        <v>1.4999999999999999E-2</v>
      </c>
      <c r="P9" s="17"/>
      <c r="Q9" s="43">
        <v>1.4999999999999999E-2</v>
      </c>
      <c r="R9" s="38">
        <v>7.3600000000000002E-3</v>
      </c>
      <c r="S9" s="29">
        <f>+R9/Q9</f>
        <v>0.4906666666666667</v>
      </c>
      <c r="T9" s="64" t="s">
        <v>99</v>
      </c>
      <c r="U9" s="16" t="s">
        <v>64</v>
      </c>
      <c r="W9" s="5"/>
    </row>
    <row r="10" spans="1:23" ht="154.5" customHeight="1" x14ac:dyDescent="0.25">
      <c r="A10" s="86"/>
      <c r="B10" s="44" t="s">
        <v>27</v>
      </c>
      <c r="C10" s="16" t="s">
        <v>58</v>
      </c>
      <c r="D10" s="45" t="s">
        <v>59</v>
      </c>
      <c r="E10" s="46">
        <v>0</v>
      </c>
      <c r="F10" s="18" t="s">
        <v>60</v>
      </c>
      <c r="G10" s="47">
        <v>0.5</v>
      </c>
      <c r="H10" s="19" t="s">
        <v>60</v>
      </c>
      <c r="I10" s="17" t="s">
        <v>60</v>
      </c>
      <c r="J10" s="17" t="s">
        <v>60</v>
      </c>
      <c r="K10" s="76">
        <v>0.375</v>
      </c>
      <c r="L10" s="21">
        <f>IF(K10/G10&gt;100%,100%,K10/G10)</f>
        <v>0.75</v>
      </c>
      <c r="M10" s="47">
        <v>0.75</v>
      </c>
      <c r="N10" s="17"/>
      <c r="O10" s="47">
        <v>1</v>
      </c>
      <c r="P10" s="17"/>
      <c r="Q10" s="47">
        <v>1</v>
      </c>
      <c r="R10" s="27">
        <f>+K10</f>
        <v>0.375</v>
      </c>
      <c r="S10" s="27">
        <f>+L10</f>
        <v>0.75</v>
      </c>
      <c r="T10" s="64" t="s">
        <v>79</v>
      </c>
      <c r="U10" s="16" t="s">
        <v>65</v>
      </c>
    </row>
    <row r="11" spans="1:23" ht="177.75" customHeight="1" x14ac:dyDescent="0.25">
      <c r="A11" s="85" t="s">
        <v>48</v>
      </c>
      <c r="B11" s="44" t="s">
        <v>28</v>
      </c>
      <c r="C11" s="16" t="s">
        <v>57</v>
      </c>
      <c r="D11" s="48">
        <v>1.29E-2</v>
      </c>
      <c r="E11" s="48">
        <v>1.4999999999999999E-2</v>
      </c>
      <c r="F11" s="28">
        <v>2.4E-2</v>
      </c>
      <c r="G11" s="48">
        <v>1.6E-2</v>
      </c>
      <c r="H11" s="19" t="s">
        <v>60</v>
      </c>
      <c r="I11" s="17" t="s">
        <v>60</v>
      </c>
      <c r="J11" s="17" t="s">
        <v>60</v>
      </c>
      <c r="K11" s="28">
        <v>2.4E-2</v>
      </c>
      <c r="L11" s="21">
        <f t="shared" ref="L10:L33" si="0">IF(K11/G11&gt;100%,100%,K11/G11)</f>
        <v>1</v>
      </c>
      <c r="M11" s="48">
        <v>1.7999999999999999E-2</v>
      </c>
      <c r="N11" s="17"/>
      <c r="O11" s="48">
        <v>0.02</v>
      </c>
      <c r="P11" s="17"/>
      <c r="Q11" s="48">
        <v>0.02</v>
      </c>
      <c r="R11" s="33">
        <v>2.4E-2</v>
      </c>
      <c r="S11" s="21">
        <f t="shared" ref="S11:S19" si="1">IF(R11/Q11&gt;100%,100%,R11/Q11)</f>
        <v>1</v>
      </c>
      <c r="T11" s="64" t="s">
        <v>80</v>
      </c>
      <c r="U11" s="16" t="s">
        <v>66</v>
      </c>
    </row>
    <row r="12" spans="1:23" ht="164.25" customHeight="1" x14ac:dyDescent="0.25">
      <c r="A12" s="86"/>
      <c r="B12" s="44" t="s">
        <v>29</v>
      </c>
      <c r="C12" s="16" t="s">
        <v>57</v>
      </c>
      <c r="D12" s="49">
        <v>1.8E-3</v>
      </c>
      <c r="E12" s="49">
        <v>2.5000000000000001E-3</v>
      </c>
      <c r="F12" s="29">
        <v>2.8E-3</v>
      </c>
      <c r="G12" s="50">
        <v>2.8E-3</v>
      </c>
      <c r="H12" s="19" t="s">
        <v>60</v>
      </c>
      <c r="I12" s="17" t="s">
        <v>60</v>
      </c>
      <c r="J12" s="19" t="s">
        <v>60</v>
      </c>
      <c r="K12" s="17" t="s">
        <v>60</v>
      </c>
      <c r="L12" s="19" t="s">
        <v>60</v>
      </c>
      <c r="M12" s="49">
        <v>3.2000000000000002E-3</v>
      </c>
      <c r="N12" s="17"/>
      <c r="O12" s="49">
        <v>3.5000000000000001E-3</v>
      </c>
      <c r="P12" s="17"/>
      <c r="Q12" s="50">
        <v>3.5000000000000001E-3</v>
      </c>
      <c r="R12" s="38">
        <v>2.8E-3</v>
      </c>
      <c r="S12" s="21">
        <f t="shared" si="1"/>
        <v>0.79999999999999993</v>
      </c>
      <c r="T12" s="64" t="s">
        <v>81</v>
      </c>
      <c r="U12" s="16" t="s">
        <v>64</v>
      </c>
    </row>
    <row r="13" spans="1:23" ht="137.25" customHeight="1" x14ac:dyDescent="0.25">
      <c r="A13" s="86"/>
      <c r="B13" s="44" t="s">
        <v>30</v>
      </c>
      <c r="C13" s="16" t="s">
        <v>58</v>
      </c>
      <c r="D13" s="51">
        <v>1200</v>
      </c>
      <c r="E13" s="51">
        <v>216</v>
      </c>
      <c r="F13" s="18">
        <v>217</v>
      </c>
      <c r="G13" s="51">
        <v>317</v>
      </c>
      <c r="H13" s="19">
        <v>1</v>
      </c>
      <c r="I13" s="17">
        <v>94</v>
      </c>
      <c r="J13" s="20">
        <v>128</v>
      </c>
      <c r="K13" s="17">
        <v>207</v>
      </c>
      <c r="L13" s="21">
        <f>IF(K13/G13&gt;100%,100%,K13/G13)</f>
        <v>0.65299684542586756</v>
      </c>
      <c r="M13" s="51">
        <v>179</v>
      </c>
      <c r="N13" s="17"/>
      <c r="O13" s="51">
        <v>179</v>
      </c>
      <c r="P13" s="17"/>
      <c r="Q13" s="46">
        <f>+G13+E13+M13+O13</f>
        <v>891</v>
      </c>
      <c r="R13" s="20">
        <f>+F13+K13</f>
        <v>424</v>
      </c>
      <c r="S13" s="21">
        <f>IF(R13/Q13&gt;100%,100%,R13/Q13)</f>
        <v>0.47586980920314254</v>
      </c>
      <c r="T13" s="64" t="s">
        <v>82</v>
      </c>
      <c r="U13" s="16" t="s">
        <v>71</v>
      </c>
    </row>
    <row r="14" spans="1:23" ht="122.25" customHeight="1" x14ac:dyDescent="0.25">
      <c r="A14" s="86"/>
      <c r="B14" s="44" t="s">
        <v>31</v>
      </c>
      <c r="C14" s="16" t="s">
        <v>57</v>
      </c>
      <c r="D14" s="52">
        <v>0.88</v>
      </c>
      <c r="E14" s="52">
        <v>0.89</v>
      </c>
      <c r="F14" s="91">
        <v>0.89</v>
      </c>
      <c r="G14" s="52">
        <v>0.9</v>
      </c>
      <c r="H14" s="19" t="s">
        <v>60</v>
      </c>
      <c r="I14" s="17" t="s">
        <v>60</v>
      </c>
      <c r="J14" s="17" t="s">
        <v>60</v>
      </c>
      <c r="K14" s="75">
        <v>0.91</v>
      </c>
      <c r="L14" s="21">
        <f>IF(K14/G14&gt;100%,100%,K14/G14)</f>
        <v>1</v>
      </c>
      <c r="M14" s="52">
        <v>0.9</v>
      </c>
      <c r="N14" s="17"/>
      <c r="O14" s="52">
        <v>0.91</v>
      </c>
      <c r="P14" s="17"/>
      <c r="Q14" s="52">
        <v>0.91</v>
      </c>
      <c r="R14" s="25">
        <v>9.1000000000000004E-3</v>
      </c>
      <c r="S14" s="21">
        <v>1</v>
      </c>
      <c r="T14" s="93" t="s">
        <v>83</v>
      </c>
      <c r="U14" s="16" t="s">
        <v>72</v>
      </c>
    </row>
    <row r="15" spans="1:23" ht="187.5" customHeight="1" x14ac:dyDescent="0.25">
      <c r="A15" s="87"/>
      <c r="B15" s="44" t="s">
        <v>32</v>
      </c>
      <c r="C15" s="16" t="s">
        <v>58</v>
      </c>
      <c r="D15" s="51">
        <v>28998</v>
      </c>
      <c r="E15" s="51">
        <v>12000</v>
      </c>
      <c r="F15" s="18">
        <v>12388</v>
      </c>
      <c r="G15" s="51">
        <v>13000</v>
      </c>
      <c r="H15" s="19">
        <v>3192</v>
      </c>
      <c r="I15" s="17">
        <v>6384</v>
      </c>
      <c r="J15" s="17">
        <v>10684</v>
      </c>
      <c r="K15" s="17">
        <v>15950</v>
      </c>
      <c r="L15" s="21">
        <f t="shared" si="0"/>
        <v>1</v>
      </c>
      <c r="M15" s="51">
        <v>14500</v>
      </c>
      <c r="N15" s="17"/>
      <c r="O15" s="51">
        <v>15500</v>
      </c>
      <c r="P15" s="17"/>
      <c r="Q15" s="51">
        <v>55000</v>
      </c>
      <c r="R15" s="20">
        <f>+F15+K15</f>
        <v>28338</v>
      </c>
      <c r="S15" s="21">
        <f>IF(R15/Q15&gt;100%,100%,R15/Q15)</f>
        <v>0.5152363636363636</v>
      </c>
      <c r="T15" s="92" t="s">
        <v>84</v>
      </c>
      <c r="U15" s="16" t="s">
        <v>72</v>
      </c>
    </row>
    <row r="16" spans="1:23" ht="85.5" customHeight="1" x14ac:dyDescent="0.25">
      <c r="A16" s="77" t="s">
        <v>49</v>
      </c>
      <c r="B16" s="44" t="s">
        <v>33</v>
      </c>
      <c r="C16" s="16" t="s">
        <v>58</v>
      </c>
      <c r="D16" s="52">
        <v>2.1</v>
      </c>
      <c r="E16" s="53">
        <v>1</v>
      </c>
      <c r="F16" s="18">
        <v>1</v>
      </c>
      <c r="G16" s="53">
        <v>1.5</v>
      </c>
      <c r="H16" s="19" t="s">
        <v>60</v>
      </c>
      <c r="I16" s="34">
        <v>0.112774570056</v>
      </c>
      <c r="J16" s="34">
        <v>0.112774570056</v>
      </c>
      <c r="K16" s="95">
        <v>1.5</v>
      </c>
      <c r="L16" s="21">
        <f t="shared" si="0"/>
        <v>1</v>
      </c>
      <c r="M16" s="53">
        <v>1.5</v>
      </c>
      <c r="N16" s="17"/>
      <c r="O16" s="53">
        <v>1.5</v>
      </c>
      <c r="P16" s="17"/>
      <c r="Q16" s="54">
        <v>5.5</v>
      </c>
      <c r="R16" s="94">
        <f>+F16+K16</f>
        <v>2.5</v>
      </c>
      <c r="S16" s="21">
        <f>IF(R16/Q16&gt;100%,100%,R16/Q16)</f>
        <v>0.45454545454545453</v>
      </c>
      <c r="T16" s="64" t="s">
        <v>85</v>
      </c>
      <c r="U16" s="16" t="s">
        <v>67</v>
      </c>
    </row>
    <row r="17" spans="1:21" ht="115.5" customHeight="1" x14ac:dyDescent="0.25">
      <c r="A17" s="77"/>
      <c r="B17" s="44" t="s">
        <v>34</v>
      </c>
      <c r="C17" s="16" t="s">
        <v>58</v>
      </c>
      <c r="D17" s="51">
        <v>25</v>
      </c>
      <c r="E17" s="55">
        <v>11</v>
      </c>
      <c r="F17" s="30">
        <v>18</v>
      </c>
      <c r="G17" s="55">
        <v>14</v>
      </c>
      <c r="H17" s="19" t="s">
        <v>60</v>
      </c>
      <c r="I17" s="25" t="s">
        <v>60</v>
      </c>
      <c r="J17" s="25" t="s">
        <v>60</v>
      </c>
      <c r="K17" s="17">
        <v>15</v>
      </c>
      <c r="L17" s="21">
        <f t="shared" si="0"/>
        <v>1</v>
      </c>
      <c r="M17" s="55">
        <v>16</v>
      </c>
      <c r="N17" s="21"/>
      <c r="O17" s="55">
        <v>18</v>
      </c>
      <c r="P17" s="21"/>
      <c r="Q17" s="46">
        <v>59</v>
      </c>
      <c r="R17" s="20">
        <f>+F17+K17</f>
        <v>33</v>
      </c>
      <c r="S17" s="21">
        <f t="shared" si="1"/>
        <v>0.55932203389830504</v>
      </c>
      <c r="T17" s="66" t="s">
        <v>86</v>
      </c>
      <c r="U17" s="16" t="s">
        <v>67</v>
      </c>
    </row>
    <row r="18" spans="1:21" ht="99" customHeight="1" x14ac:dyDescent="0.25">
      <c r="A18" s="77"/>
      <c r="B18" s="44" t="s">
        <v>35</v>
      </c>
      <c r="C18" s="16" t="s">
        <v>58</v>
      </c>
      <c r="D18" s="51">
        <v>1720</v>
      </c>
      <c r="E18" s="51">
        <v>500</v>
      </c>
      <c r="F18" s="18">
        <v>422</v>
      </c>
      <c r="G18" s="51">
        <v>520</v>
      </c>
      <c r="H18" s="19">
        <v>60</v>
      </c>
      <c r="I18" s="17">
        <v>137</v>
      </c>
      <c r="J18" s="17">
        <v>244</v>
      </c>
      <c r="K18" s="17">
        <v>369</v>
      </c>
      <c r="L18" s="21">
        <f t="shared" si="0"/>
        <v>0.70961538461538465</v>
      </c>
      <c r="M18" s="51">
        <v>530</v>
      </c>
      <c r="N18" s="17"/>
      <c r="O18" s="51">
        <v>550</v>
      </c>
      <c r="P18" s="17"/>
      <c r="Q18" s="51">
        <v>2100</v>
      </c>
      <c r="R18" s="20">
        <f>+F18+K18</f>
        <v>791</v>
      </c>
      <c r="S18" s="21">
        <f>IF(R18/Q18&gt;100%,100%,R18/Q18)</f>
        <v>0.37666666666666665</v>
      </c>
      <c r="T18" s="64" t="s">
        <v>87</v>
      </c>
      <c r="U18" s="16" t="s">
        <v>67</v>
      </c>
    </row>
    <row r="19" spans="1:21" ht="145.5" customHeight="1" x14ac:dyDescent="0.25">
      <c r="A19" s="77"/>
      <c r="B19" s="44" t="s">
        <v>36</v>
      </c>
      <c r="C19" s="16" t="s">
        <v>58</v>
      </c>
      <c r="D19" s="51">
        <v>4000</v>
      </c>
      <c r="E19" s="55">
        <v>600</v>
      </c>
      <c r="F19" s="18">
        <v>600</v>
      </c>
      <c r="G19" s="55">
        <v>1500</v>
      </c>
      <c r="H19" s="19">
        <v>146</v>
      </c>
      <c r="I19" s="18">
        <v>146</v>
      </c>
      <c r="J19" s="19">
        <v>650</v>
      </c>
      <c r="K19" s="18">
        <v>1100</v>
      </c>
      <c r="L19" s="21">
        <f t="shared" si="0"/>
        <v>0.73333333333333328</v>
      </c>
      <c r="M19" s="55">
        <v>1500</v>
      </c>
      <c r="N19" s="17"/>
      <c r="O19" s="55">
        <v>600</v>
      </c>
      <c r="P19" s="17"/>
      <c r="Q19" s="51">
        <v>4200</v>
      </c>
      <c r="R19" s="19">
        <f>+F19+K19</f>
        <v>1700</v>
      </c>
      <c r="S19" s="21">
        <f>IF(R19/Q19&gt;100%,100%,R19/Q19)</f>
        <v>0.40476190476190477</v>
      </c>
      <c r="T19" s="67" t="s">
        <v>88</v>
      </c>
      <c r="U19" s="16" t="s">
        <v>67</v>
      </c>
    </row>
    <row r="20" spans="1:21" ht="181.5" customHeight="1" x14ac:dyDescent="0.25">
      <c r="A20" s="77"/>
      <c r="B20" s="44" t="s">
        <v>37</v>
      </c>
      <c r="C20" s="16" t="s">
        <v>58</v>
      </c>
      <c r="D20" s="51">
        <v>84</v>
      </c>
      <c r="E20" s="55">
        <v>16</v>
      </c>
      <c r="F20" s="55">
        <v>16</v>
      </c>
      <c r="G20" s="55">
        <v>20</v>
      </c>
      <c r="H20" s="31">
        <v>7</v>
      </c>
      <c r="I20" s="35">
        <v>17</v>
      </c>
      <c r="J20" s="18">
        <v>17</v>
      </c>
      <c r="K20" s="18">
        <v>20</v>
      </c>
      <c r="L20" s="21">
        <f>IF(K20/G20&gt;100%,100%,K20/G20)</f>
        <v>1</v>
      </c>
      <c r="M20" s="55">
        <v>30</v>
      </c>
      <c r="N20" s="17"/>
      <c r="O20" s="55">
        <v>60</v>
      </c>
      <c r="P20" s="17"/>
      <c r="Q20" s="46">
        <v>126</v>
      </c>
      <c r="R20" s="41">
        <f>+F20+K20</f>
        <v>36</v>
      </c>
      <c r="S20" s="21">
        <f>IF(R20/Q20&gt;100%,100%,R20/Q20)</f>
        <v>0.2857142857142857</v>
      </c>
      <c r="T20" s="68" t="s">
        <v>89</v>
      </c>
      <c r="U20" s="16" t="s">
        <v>67</v>
      </c>
    </row>
    <row r="21" spans="1:21" ht="120.75" customHeight="1" x14ac:dyDescent="0.25">
      <c r="A21" s="77"/>
      <c r="B21" s="44" t="s">
        <v>38</v>
      </c>
      <c r="C21" s="16" t="s">
        <v>58</v>
      </c>
      <c r="D21" s="51">
        <v>20</v>
      </c>
      <c r="E21" s="51">
        <v>1</v>
      </c>
      <c r="F21" s="18">
        <v>1</v>
      </c>
      <c r="G21" s="51">
        <v>14</v>
      </c>
      <c r="H21" s="19">
        <v>7</v>
      </c>
      <c r="I21" s="18">
        <v>7</v>
      </c>
      <c r="J21" s="18">
        <v>7</v>
      </c>
      <c r="K21" s="18">
        <v>14</v>
      </c>
      <c r="L21" s="21">
        <f t="shared" si="0"/>
        <v>1</v>
      </c>
      <c r="M21" s="51">
        <v>5</v>
      </c>
      <c r="N21" s="17"/>
      <c r="O21" s="51">
        <v>5</v>
      </c>
      <c r="P21" s="17"/>
      <c r="Q21" s="46">
        <v>25</v>
      </c>
      <c r="R21" s="22">
        <f>+F21+K21</f>
        <v>15</v>
      </c>
      <c r="S21" s="21">
        <f>IF(R21/Q21&gt;100%,100%,R21/Q21)</f>
        <v>0.6</v>
      </c>
      <c r="T21" s="71" t="s">
        <v>68</v>
      </c>
      <c r="U21" s="16" t="s">
        <v>67</v>
      </c>
    </row>
    <row r="22" spans="1:21" ht="60" customHeight="1" x14ac:dyDescent="0.25">
      <c r="A22" s="77"/>
      <c r="B22" s="44" t="s">
        <v>39</v>
      </c>
      <c r="C22" s="16" t="s">
        <v>57</v>
      </c>
      <c r="D22" s="51">
        <v>0</v>
      </c>
      <c r="E22" s="51">
        <v>0</v>
      </c>
      <c r="F22" s="18" t="s">
        <v>59</v>
      </c>
      <c r="G22" s="51">
        <v>0</v>
      </c>
      <c r="H22" s="19" t="s">
        <v>60</v>
      </c>
      <c r="I22" s="18" t="s">
        <v>60</v>
      </c>
      <c r="J22" s="18" t="s">
        <v>60</v>
      </c>
      <c r="K22" s="18" t="s">
        <v>60</v>
      </c>
      <c r="L22" s="17" t="s">
        <v>60</v>
      </c>
      <c r="M22" s="51">
        <v>0</v>
      </c>
      <c r="N22" s="17"/>
      <c r="O22" s="51">
        <v>1</v>
      </c>
      <c r="P22" s="17"/>
      <c r="Q22" s="20">
        <v>1</v>
      </c>
      <c r="R22" s="19" t="str">
        <f>+F22</f>
        <v>ND</v>
      </c>
      <c r="S22" s="18" t="s">
        <v>60</v>
      </c>
      <c r="T22" s="72" t="s">
        <v>69</v>
      </c>
      <c r="U22" s="16" t="s">
        <v>67</v>
      </c>
    </row>
    <row r="23" spans="1:21" ht="149.25" customHeight="1" x14ac:dyDescent="0.25">
      <c r="A23" s="77" t="s">
        <v>50</v>
      </c>
      <c r="B23" s="44" t="s">
        <v>52</v>
      </c>
      <c r="C23" s="16" t="s">
        <v>58</v>
      </c>
      <c r="D23" s="51">
        <v>0</v>
      </c>
      <c r="E23" s="56">
        <v>3500</v>
      </c>
      <c r="F23" s="18">
        <v>3776</v>
      </c>
      <c r="G23" s="56">
        <v>5000</v>
      </c>
      <c r="H23" s="19" t="s">
        <v>60</v>
      </c>
      <c r="I23" s="18" t="s">
        <v>60</v>
      </c>
      <c r="J23" s="18" t="s">
        <v>60</v>
      </c>
      <c r="K23" s="18">
        <v>5000</v>
      </c>
      <c r="L23" s="21">
        <f t="shared" si="0"/>
        <v>1</v>
      </c>
      <c r="M23" s="56">
        <v>17000</v>
      </c>
      <c r="N23" s="17"/>
      <c r="O23" s="56">
        <f>8500</f>
        <v>8500</v>
      </c>
      <c r="P23" s="17"/>
      <c r="Q23" s="51">
        <v>34000</v>
      </c>
      <c r="R23" s="19">
        <f>+F23+K23</f>
        <v>8776</v>
      </c>
      <c r="S23" s="21">
        <f>IF(R23/Q23&gt;100%,100%,R23/Q23)</f>
        <v>0.25811764705882351</v>
      </c>
      <c r="T23" s="73" t="s">
        <v>90</v>
      </c>
      <c r="U23" s="16" t="s">
        <v>70</v>
      </c>
    </row>
    <row r="24" spans="1:21" ht="144" customHeight="1" x14ac:dyDescent="0.25">
      <c r="A24" s="77"/>
      <c r="B24" s="57" t="s">
        <v>53</v>
      </c>
      <c r="C24" s="16" t="s">
        <v>58</v>
      </c>
      <c r="D24" s="51">
        <v>1160</v>
      </c>
      <c r="E24" s="56">
        <v>641</v>
      </c>
      <c r="F24" s="18">
        <v>641</v>
      </c>
      <c r="G24" s="56">
        <v>807</v>
      </c>
      <c r="H24" s="19">
        <v>2</v>
      </c>
      <c r="I24" s="18">
        <v>2</v>
      </c>
      <c r="J24" s="18">
        <v>415</v>
      </c>
      <c r="K24" s="18">
        <v>884</v>
      </c>
      <c r="L24" s="21">
        <f t="shared" si="0"/>
        <v>1</v>
      </c>
      <c r="M24" s="56">
        <v>580</v>
      </c>
      <c r="N24" s="17"/>
      <c r="O24" s="56">
        <f>580+39</f>
        <v>619</v>
      </c>
      <c r="P24" s="17"/>
      <c r="Q24" s="51">
        <f>+O24+M24+G24+E24</f>
        <v>2647</v>
      </c>
      <c r="R24" s="19">
        <f>+F24+K24</f>
        <v>1525</v>
      </c>
      <c r="S24" s="21">
        <f t="shared" ref="S23:S32" si="2">IF(R24/Q24&gt;100%,100%,R24/Q24)</f>
        <v>0.57612391386475259</v>
      </c>
      <c r="T24" s="67" t="s">
        <v>91</v>
      </c>
      <c r="U24" s="16" t="s">
        <v>70</v>
      </c>
    </row>
    <row r="25" spans="1:21" ht="142.5" customHeight="1" x14ac:dyDescent="0.25">
      <c r="A25" s="77"/>
      <c r="B25" s="44" t="s">
        <v>54</v>
      </c>
      <c r="C25" s="16" t="s">
        <v>58</v>
      </c>
      <c r="D25" s="51">
        <v>3492</v>
      </c>
      <c r="E25" s="56">
        <v>953</v>
      </c>
      <c r="F25" s="18">
        <v>953</v>
      </c>
      <c r="G25" s="56">
        <v>848</v>
      </c>
      <c r="H25" s="19">
        <v>2</v>
      </c>
      <c r="I25" s="18">
        <v>664</v>
      </c>
      <c r="J25" s="18">
        <v>704</v>
      </c>
      <c r="K25" s="18">
        <v>868</v>
      </c>
      <c r="L25" s="76">
        <f t="shared" si="0"/>
        <v>1</v>
      </c>
      <c r="M25" s="55">
        <v>920</v>
      </c>
      <c r="N25" s="17"/>
      <c r="O25" s="55">
        <f>920-33</f>
        <v>887</v>
      </c>
      <c r="P25" s="17"/>
      <c r="Q25" s="51">
        <f>+O25+M25+G25+E25</f>
        <v>3608</v>
      </c>
      <c r="R25" s="19">
        <f>+F25+K25</f>
        <v>1821</v>
      </c>
      <c r="S25" s="21">
        <f>IF(R25/Q25&gt;100%,100%,R25/Q25)</f>
        <v>0.50471175166297122</v>
      </c>
      <c r="T25" s="67" t="s">
        <v>77</v>
      </c>
      <c r="U25" s="16" t="s">
        <v>70</v>
      </c>
    </row>
    <row r="26" spans="1:21" ht="150.75" customHeight="1" x14ac:dyDescent="0.25">
      <c r="A26" s="77"/>
      <c r="B26" s="44" t="s">
        <v>55</v>
      </c>
      <c r="C26" s="16" t="s">
        <v>58</v>
      </c>
      <c r="D26" s="51">
        <f>148+179</f>
        <v>327</v>
      </c>
      <c r="E26" s="55">
        <v>200</v>
      </c>
      <c r="F26" s="18">
        <v>201</v>
      </c>
      <c r="G26" s="55">
        <v>200</v>
      </c>
      <c r="H26" s="19">
        <v>35</v>
      </c>
      <c r="I26" s="18">
        <v>45</v>
      </c>
      <c r="J26" s="18">
        <v>196</v>
      </c>
      <c r="K26" s="18">
        <v>246</v>
      </c>
      <c r="L26" s="21">
        <f>IF(K26/G26&gt;100%,100%,K26/G26)</f>
        <v>1</v>
      </c>
      <c r="M26" s="55">
        <v>200</v>
      </c>
      <c r="N26" s="17"/>
      <c r="O26" s="55">
        <v>200</v>
      </c>
      <c r="P26" s="17"/>
      <c r="Q26" s="51">
        <f>+O26+M26+G26+E26</f>
        <v>800</v>
      </c>
      <c r="R26" s="19">
        <f>+F26+K26</f>
        <v>447</v>
      </c>
      <c r="S26" s="21">
        <f>IF(R26/Q26&gt;100%,100%,R26/Q26)</f>
        <v>0.55874999999999997</v>
      </c>
      <c r="T26" s="67" t="s">
        <v>78</v>
      </c>
      <c r="U26" s="16" t="s">
        <v>70</v>
      </c>
    </row>
    <row r="27" spans="1:21" ht="147.75" customHeight="1" x14ac:dyDescent="0.25">
      <c r="A27" s="77" t="s">
        <v>51</v>
      </c>
      <c r="B27" s="44" t="s">
        <v>40</v>
      </c>
      <c r="C27" s="16" t="s">
        <v>58</v>
      </c>
      <c r="D27" s="53">
        <v>43</v>
      </c>
      <c r="E27" s="53">
        <v>25</v>
      </c>
      <c r="F27" s="18">
        <v>43</v>
      </c>
      <c r="G27" s="53">
        <v>30</v>
      </c>
      <c r="H27" s="19" t="s">
        <v>60</v>
      </c>
      <c r="I27" s="18">
        <v>11</v>
      </c>
      <c r="J27" s="18">
        <v>11</v>
      </c>
      <c r="K27" s="18">
        <v>30</v>
      </c>
      <c r="L27" s="21">
        <f t="shared" si="0"/>
        <v>1</v>
      </c>
      <c r="M27" s="53">
        <v>30</v>
      </c>
      <c r="N27" s="17"/>
      <c r="O27" s="53">
        <v>30</v>
      </c>
      <c r="P27" s="17"/>
      <c r="Q27" s="46">
        <v>115</v>
      </c>
      <c r="R27" s="19">
        <f>+F27+K27</f>
        <v>73</v>
      </c>
      <c r="S27" s="21">
        <f t="shared" si="2"/>
        <v>0.63478260869565217</v>
      </c>
      <c r="T27" s="74" t="s">
        <v>92</v>
      </c>
      <c r="U27" s="16" t="s">
        <v>73</v>
      </c>
    </row>
    <row r="28" spans="1:21" ht="60" customHeight="1" x14ac:dyDescent="0.25">
      <c r="A28" s="77"/>
      <c r="B28" s="44" t="s">
        <v>41</v>
      </c>
      <c r="C28" s="16" t="s">
        <v>58</v>
      </c>
      <c r="D28" s="58">
        <v>84</v>
      </c>
      <c r="E28" s="58">
        <v>13</v>
      </c>
      <c r="F28" s="18">
        <v>13</v>
      </c>
      <c r="G28" s="58">
        <v>30</v>
      </c>
      <c r="H28" s="19" t="s">
        <v>60</v>
      </c>
      <c r="I28" s="18" t="s">
        <v>60</v>
      </c>
      <c r="J28" s="18" t="s">
        <v>60</v>
      </c>
      <c r="K28" s="18">
        <v>30</v>
      </c>
      <c r="L28" s="21">
        <f t="shared" si="0"/>
        <v>1</v>
      </c>
      <c r="M28" s="58">
        <v>20</v>
      </c>
      <c r="N28" s="17"/>
      <c r="O28" s="58">
        <v>37</v>
      </c>
      <c r="P28" s="17"/>
      <c r="Q28" s="46">
        <v>100</v>
      </c>
      <c r="R28" s="19">
        <f>+F28+K28</f>
        <v>43</v>
      </c>
      <c r="S28" s="21">
        <f t="shared" si="2"/>
        <v>0.43</v>
      </c>
      <c r="T28" s="74" t="s">
        <v>93</v>
      </c>
      <c r="U28" s="16" t="s">
        <v>73</v>
      </c>
    </row>
    <row r="29" spans="1:21" ht="114" customHeight="1" x14ac:dyDescent="0.25">
      <c r="A29" s="77"/>
      <c r="B29" s="42" t="s">
        <v>42</v>
      </c>
      <c r="C29" s="16" t="s">
        <v>58</v>
      </c>
      <c r="D29" s="56" t="s">
        <v>59</v>
      </c>
      <c r="E29" s="56">
        <v>0</v>
      </c>
      <c r="F29" s="18" t="s">
        <v>59</v>
      </c>
      <c r="G29" s="56">
        <v>3</v>
      </c>
      <c r="H29" s="19" t="s">
        <v>60</v>
      </c>
      <c r="I29" s="18" t="s">
        <v>60</v>
      </c>
      <c r="J29" s="18">
        <v>0</v>
      </c>
      <c r="K29" s="18">
        <v>0</v>
      </c>
      <c r="L29" s="17">
        <f t="shared" si="0"/>
        <v>0</v>
      </c>
      <c r="M29" s="56">
        <v>3</v>
      </c>
      <c r="N29" s="17"/>
      <c r="O29" s="56">
        <v>3</v>
      </c>
      <c r="P29" s="17"/>
      <c r="Q29" s="46">
        <v>9</v>
      </c>
      <c r="R29" s="19">
        <f>+K29</f>
        <v>0</v>
      </c>
      <c r="S29" s="21">
        <f t="shared" si="2"/>
        <v>0</v>
      </c>
      <c r="T29" s="74" t="s">
        <v>94</v>
      </c>
      <c r="U29" s="16" t="s">
        <v>74</v>
      </c>
    </row>
    <row r="30" spans="1:21" ht="151.5" customHeight="1" x14ac:dyDescent="0.25">
      <c r="A30" s="77" t="s">
        <v>63</v>
      </c>
      <c r="B30" s="44" t="s">
        <v>43</v>
      </c>
      <c r="C30" s="16" t="s">
        <v>58</v>
      </c>
      <c r="D30" s="59">
        <v>0.31</v>
      </c>
      <c r="E30" s="60">
        <v>0.77</v>
      </c>
      <c r="F30" s="18">
        <v>0.98</v>
      </c>
      <c r="G30" s="60">
        <v>0.8</v>
      </c>
      <c r="H30" s="19">
        <v>0</v>
      </c>
      <c r="I30" s="24">
        <v>0.33040000000000003</v>
      </c>
      <c r="J30" s="23">
        <v>0.39</v>
      </c>
      <c r="K30" s="23">
        <v>1.07</v>
      </c>
      <c r="L30" s="21">
        <f t="shared" si="0"/>
        <v>1</v>
      </c>
      <c r="M30" s="60">
        <v>0.85</v>
      </c>
      <c r="N30" s="17"/>
      <c r="O30" s="60">
        <v>0.85</v>
      </c>
      <c r="P30" s="17"/>
      <c r="Q30" s="60">
        <v>0.85</v>
      </c>
      <c r="R30" s="32">
        <f>+K30</f>
        <v>1.07</v>
      </c>
      <c r="S30" s="21">
        <f>IF(R30/Q30&gt;100%,100%,R30/Q30)</f>
        <v>1</v>
      </c>
      <c r="T30" s="67" t="s">
        <v>95</v>
      </c>
      <c r="U30" s="16" t="s">
        <v>73</v>
      </c>
    </row>
    <row r="31" spans="1:21" ht="113.25" customHeight="1" x14ac:dyDescent="0.25">
      <c r="A31" s="77"/>
      <c r="B31" s="44" t="s">
        <v>44</v>
      </c>
      <c r="C31" s="16" t="s">
        <v>58</v>
      </c>
      <c r="D31" s="51">
        <v>33</v>
      </c>
      <c r="E31" s="61">
        <v>0</v>
      </c>
      <c r="F31" s="18" t="s">
        <v>60</v>
      </c>
      <c r="G31" s="62">
        <v>20</v>
      </c>
      <c r="H31" s="19" t="s">
        <v>60</v>
      </c>
      <c r="I31" s="18" t="s">
        <v>60</v>
      </c>
      <c r="J31" s="18" t="s">
        <v>60</v>
      </c>
      <c r="K31" s="18">
        <v>0</v>
      </c>
      <c r="L31" s="21">
        <f t="shared" si="0"/>
        <v>0</v>
      </c>
      <c r="M31" s="63">
        <v>33</v>
      </c>
      <c r="N31" s="17"/>
      <c r="O31" s="63">
        <v>33</v>
      </c>
      <c r="P31" s="17"/>
      <c r="Q31" s="20">
        <v>33</v>
      </c>
      <c r="R31" s="19">
        <f>+K31</f>
        <v>0</v>
      </c>
      <c r="S31" s="21">
        <f>IF(R31/Q31&gt;100%,100%,R31/Q31)</f>
        <v>0</v>
      </c>
      <c r="T31" s="67" t="s">
        <v>76</v>
      </c>
      <c r="U31" s="16" t="s">
        <v>73</v>
      </c>
    </row>
    <row r="32" spans="1:21" ht="134.25" customHeight="1" x14ac:dyDescent="0.25">
      <c r="A32" s="77"/>
      <c r="B32" s="44" t="s">
        <v>45</v>
      </c>
      <c r="C32" s="16" t="s">
        <v>58</v>
      </c>
      <c r="D32" s="60" t="s">
        <v>59</v>
      </c>
      <c r="E32" s="60">
        <v>0</v>
      </c>
      <c r="F32" s="18" t="s">
        <v>60</v>
      </c>
      <c r="G32" s="60">
        <v>0.5</v>
      </c>
      <c r="H32" s="32">
        <v>0.1</v>
      </c>
      <c r="I32" s="23">
        <v>0.2</v>
      </c>
      <c r="J32" s="23">
        <v>0.2</v>
      </c>
      <c r="K32" s="23">
        <v>0.5</v>
      </c>
      <c r="L32" s="21">
        <f>IF(K32/G32&gt;100%,100%,K32/G32)</f>
        <v>1</v>
      </c>
      <c r="M32" s="60">
        <v>1</v>
      </c>
      <c r="N32" s="17"/>
      <c r="O32" s="60">
        <v>1</v>
      </c>
      <c r="P32" s="17"/>
      <c r="Q32" s="60">
        <v>1</v>
      </c>
      <c r="R32" s="32">
        <f>+K32</f>
        <v>0.5</v>
      </c>
      <c r="S32" s="21">
        <f t="shared" si="2"/>
        <v>0.5</v>
      </c>
      <c r="T32" s="67" t="s">
        <v>96</v>
      </c>
      <c r="U32" s="16" t="s">
        <v>73</v>
      </c>
    </row>
    <row r="33" spans="1:21" ht="209.25" customHeight="1" x14ac:dyDescent="0.25">
      <c r="A33" s="15" t="s">
        <v>56</v>
      </c>
      <c r="B33" s="44" t="s">
        <v>46</v>
      </c>
      <c r="C33" s="16" t="s">
        <v>58</v>
      </c>
      <c r="D33" s="23">
        <v>1</v>
      </c>
      <c r="E33" s="21">
        <v>1</v>
      </c>
      <c r="F33" s="24">
        <v>0.9657</v>
      </c>
      <c r="G33" s="27">
        <v>1</v>
      </c>
      <c r="H33" s="32">
        <v>0.73060000000000003</v>
      </c>
      <c r="I33" s="24">
        <v>0.82979999999999998</v>
      </c>
      <c r="J33" s="24">
        <v>0.93289999999999995</v>
      </c>
      <c r="K33" s="24">
        <v>0.98109999999999997</v>
      </c>
      <c r="L33" s="21">
        <f t="shared" si="0"/>
        <v>0.98109999999999997</v>
      </c>
      <c r="M33" s="21">
        <v>1</v>
      </c>
      <c r="N33" s="17"/>
      <c r="O33" s="27">
        <v>1</v>
      </c>
      <c r="P33" s="17"/>
      <c r="Q33" s="27">
        <v>1</v>
      </c>
      <c r="R33" s="26">
        <f>+K33</f>
        <v>0.98109999999999997</v>
      </c>
      <c r="S33" s="25">
        <f>IF(R33/Q33&gt;100%,100%,R33/Q33)</f>
        <v>0.98109999999999997</v>
      </c>
      <c r="T33" s="67" t="s">
        <v>97</v>
      </c>
      <c r="U33" s="16" t="s">
        <v>75</v>
      </c>
    </row>
    <row r="34" spans="1:21" ht="48" customHeight="1" x14ac:dyDescent="0.25">
      <c r="A34" s="6"/>
      <c r="B34" s="8"/>
      <c r="C34" s="7"/>
      <c r="D34" s="8"/>
      <c r="E34" s="9"/>
      <c r="F34" s="10"/>
      <c r="G34" s="9"/>
      <c r="H34" s="10"/>
      <c r="I34" s="10"/>
      <c r="J34" s="10"/>
      <c r="K34" s="10"/>
      <c r="L34" s="10"/>
      <c r="M34" s="9"/>
      <c r="N34" s="9"/>
      <c r="O34" s="9"/>
      <c r="P34" s="9"/>
      <c r="Q34" s="9"/>
      <c r="R34" s="39"/>
      <c r="S34" s="10"/>
      <c r="T34" s="69"/>
      <c r="U34" s="8"/>
    </row>
    <row r="35" spans="1:21" ht="37.5" customHeight="1" x14ac:dyDescent="0.25">
      <c r="A35" s="88" t="s">
        <v>24</v>
      </c>
      <c r="B35" s="89"/>
      <c r="C35" s="89"/>
      <c r="D35" s="89"/>
      <c r="E35" s="89"/>
      <c r="F35" s="89"/>
      <c r="G35" s="89"/>
      <c r="H35" s="89"/>
      <c r="I35" s="89"/>
      <c r="J35" s="89"/>
      <c r="K35" s="89"/>
      <c r="L35" s="89"/>
      <c r="M35" s="89"/>
      <c r="N35" s="89"/>
      <c r="O35" s="89"/>
      <c r="P35" s="89"/>
      <c r="Q35" s="89"/>
      <c r="R35" s="89"/>
      <c r="S35" s="89"/>
      <c r="T35" s="89"/>
      <c r="U35" s="89"/>
    </row>
    <row r="36" spans="1:21" ht="46.5" customHeight="1" x14ac:dyDescent="0.25">
      <c r="A36" s="88" t="s">
        <v>25</v>
      </c>
      <c r="B36" s="89"/>
      <c r="C36" s="89"/>
      <c r="D36" s="89"/>
      <c r="E36" s="89"/>
      <c r="F36" s="89"/>
      <c r="G36" s="89"/>
      <c r="H36" s="89"/>
      <c r="I36" s="89"/>
      <c r="J36" s="89"/>
      <c r="K36" s="89"/>
      <c r="L36" s="89"/>
      <c r="M36" s="89"/>
      <c r="N36" s="89"/>
      <c r="O36" s="89"/>
      <c r="P36" s="89"/>
      <c r="Q36" s="89"/>
      <c r="R36" s="89"/>
      <c r="S36" s="89"/>
      <c r="T36" s="89"/>
      <c r="U36" s="89"/>
    </row>
  </sheetData>
  <mergeCells count="32">
    <mergeCell ref="A7:A8"/>
    <mergeCell ref="A23:A26"/>
    <mergeCell ref="A35:U35"/>
    <mergeCell ref="A36:U36"/>
    <mergeCell ref="L7:L8"/>
    <mergeCell ref="S7:S8"/>
    <mergeCell ref="T7:T8"/>
    <mergeCell ref="U7:U8"/>
    <mergeCell ref="N7:N8"/>
    <mergeCell ref="O7:O8"/>
    <mergeCell ref="P7:P8"/>
    <mergeCell ref="Q7:Q8"/>
    <mergeCell ref="R7:R8"/>
    <mergeCell ref="F7:F8"/>
    <mergeCell ref="G7:G8"/>
    <mergeCell ref="H7:K7"/>
    <mergeCell ref="M7:M8"/>
    <mergeCell ref="A27:A29"/>
    <mergeCell ref="A30:A32"/>
    <mergeCell ref="A1:B3"/>
    <mergeCell ref="C1:Q3"/>
    <mergeCell ref="R1:U1"/>
    <mergeCell ref="R2:U2"/>
    <mergeCell ref="R3:U3"/>
    <mergeCell ref="B7:B8"/>
    <mergeCell ref="C7:C8"/>
    <mergeCell ref="D7:D8"/>
    <mergeCell ref="E7:E8"/>
    <mergeCell ref="A5:U5"/>
    <mergeCell ref="A9:A10"/>
    <mergeCell ref="A11:A15"/>
    <mergeCell ref="A16:A22"/>
  </mergeCells>
  <printOptions horizontalCentered="1"/>
  <pageMargins left="0.43307086614173229" right="0.43307086614173229" top="0.74803149606299213" bottom="0.55118110236220474" header="0.31496062992125984" footer="0.11811023622047245"/>
  <pageSetup scale="26" fitToHeight="2" orientation="landscape" r:id="rId1"/>
  <headerFooter differentFirst="1">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PEI # trimestre</vt:lpstr>
      <vt:lpstr>'Seguimiento PEI #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Diana Paola Yate Virgues</cp:lastModifiedBy>
  <dcterms:created xsi:type="dcterms:W3CDTF">2017-10-30T16:47:48Z</dcterms:created>
  <dcterms:modified xsi:type="dcterms:W3CDTF">2021-02-09T17:14:13Z</dcterms:modified>
</cp:coreProperties>
</file>