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OLCIENCIAS\dpyate\INSTITUCIONALES\DIANA YATE VIRGUES\2020\Planeación 2020\Seguimiento\"/>
    </mc:Choice>
  </mc:AlternateContent>
  <xr:revisionPtr revIDLastSave="0" documentId="13_ncr:1_{BB98B6F4-8460-401F-B5DC-EF5544305658}" xr6:coauthVersionLast="45" xr6:coauthVersionMax="45" xr10:uidLastSave="{00000000-0000-0000-0000-000000000000}"/>
  <bookViews>
    <workbookView xWindow="-120" yWindow="-120" windowWidth="20730" windowHeight="11160" xr2:uid="{00000000-000D-0000-FFFF-FFFF00000000}"/>
  </bookViews>
  <sheets>
    <sheet name="Seguimiento PEI # trimestre" sheetId="1" r:id="rId1"/>
  </sheets>
  <definedNames>
    <definedName name="_xlnm.Print_Titles" localSheetId="0">'Seguimiento PEI # trimestre'!$1:$8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6" i="1" l="1"/>
  <c r="R26" i="1"/>
  <c r="L26" i="1"/>
  <c r="L20" i="1"/>
  <c r="L19" i="1"/>
  <c r="L33" i="1"/>
  <c r="L32" i="1"/>
  <c r="L31" i="1"/>
  <c r="L30" i="1"/>
  <c r="L27" i="1"/>
  <c r="L25" i="1"/>
  <c r="L24" i="1"/>
  <c r="L22" i="1"/>
  <c r="L21" i="1"/>
  <c r="L18" i="1"/>
  <c r="R13" i="1" l="1"/>
  <c r="S13" i="1" s="1"/>
  <c r="L13" i="1"/>
  <c r="S28" i="1" l="1"/>
  <c r="S23" i="1"/>
  <c r="S19" i="1"/>
  <c r="S15" i="1"/>
  <c r="S14" i="1"/>
  <c r="S12" i="1"/>
  <c r="S11" i="1"/>
  <c r="S9" i="1"/>
  <c r="R33" i="1"/>
  <c r="S33" i="1" s="1"/>
  <c r="R31" i="1"/>
  <c r="R32" i="1"/>
  <c r="S32" i="1" s="1"/>
  <c r="R30" i="1"/>
  <c r="S30" i="1" s="1"/>
  <c r="R28" i="1"/>
  <c r="R27" i="1"/>
  <c r="S27" i="1" s="1"/>
  <c r="R25" i="1"/>
  <c r="S25" i="1" s="1"/>
  <c r="R24" i="1"/>
  <c r="S24" i="1" s="1"/>
  <c r="R23" i="1"/>
  <c r="R22" i="1"/>
  <c r="R21" i="1"/>
  <c r="S21" i="1" s="1"/>
  <c r="R20" i="1"/>
  <c r="S20" i="1" s="1"/>
  <c r="R19" i="1"/>
  <c r="R18" i="1"/>
  <c r="S18" i="1" s="1"/>
  <c r="R17" i="1"/>
  <c r="S17" i="1" s="1"/>
  <c r="R16" i="1"/>
  <c r="S16" i="1" s="1"/>
  <c r="R15" i="1"/>
  <c r="O25" i="1"/>
  <c r="O24" i="1"/>
  <c r="O23" i="1"/>
  <c r="L16" i="1"/>
  <c r="L15" i="1"/>
  <c r="L14" i="1"/>
  <c r="L10" i="1"/>
  <c r="L11" i="1"/>
  <c r="L12" i="1"/>
  <c r="L9" i="1"/>
  <c r="D26" i="1" l="1"/>
</calcChain>
</file>

<file path=xl/sharedStrings.xml><?xml version="1.0" encoding="utf-8"?>
<sst xmlns="http://schemas.openxmlformats.org/spreadsheetml/2006/main" count="178" uniqueCount="98">
  <si>
    <t xml:space="preserve">MATRIZ DE SEGUIMIENTO PLAN ESTRATÉGICO INSTITUCIONAL </t>
  </si>
  <si>
    <t>Objetivo estratégico</t>
  </si>
  <si>
    <t>Indicador Estratégico</t>
  </si>
  <si>
    <t>Frecuencia de medición</t>
  </si>
  <si>
    <t>Línea de base</t>
  </si>
  <si>
    <t>Meta cuatrienio</t>
  </si>
  <si>
    <t>Avance Meta Cuatrienio</t>
  </si>
  <si>
    <t>Área responsable</t>
  </si>
  <si>
    <t>I</t>
  </si>
  <si>
    <t>II</t>
  </si>
  <si>
    <t>III</t>
  </si>
  <si>
    <t>IV</t>
  </si>
  <si>
    <t>Observaciones de Seguimiento</t>
  </si>
  <si>
    <t>% de avance de meta cuatrienio</t>
  </si>
  <si>
    <t>VERSIÓN: 00</t>
  </si>
  <si>
    <t>Meta
2019</t>
  </si>
  <si>
    <t>Resultado 2019</t>
  </si>
  <si>
    <t>Meta
2020</t>
  </si>
  <si>
    <t>Avance Trimestral  2020</t>
  </si>
  <si>
    <t>% de avance de la meta 2020</t>
  </si>
  <si>
    <t>Meta
2021</t>
  </si>
  <si>
    <t>Resultado 2021</t>
  </si>
  <si>
    <t>Meta
2022</t>
  </si>
  <si>
    <t>Resultado 2022</t>
  </si>
  <si>
    <t>SEGUIMIENTO TRIMESTRAL PLAN ESTRATÉGICO INSTITUCIONAL 2019 - 2022</t>
  </si>
  <si>
    <t>***N/A: No aplica. Refiere a que no existe meta para el trimestre analizado
* Se declara el plan estratégico institucional como el mismo plan estratégico sectorial por ser el Ministerio de Ciencia, Tecnología e Innovación la cabeza de sector y no tener instituciones o entidades adscritas</t>
  </si>
  <si>
    <t>** Cifras acumuladas 
*** El dato se encuentra en consolidación por parte de la Dirección de Transferencia y Uso del Conocimiento</t>
  </si>
  <si>
    <t>ACTI como % del PIB</t>
  </si>
  <si>
    <t>Política de CTeI aprobada e implementada
(Política nacional de CTeI)</t>
  </si>
  <si>
    <t>Investigadores en el sector empresarial</t>
  </si>
  <si>
    <t>Inversión en I+D como porcentaje de ACTI</t>
  </si>
  <si>
    <t>Programas y Proyectos de CTeI financiados</t>
  </si>
  <si>
    <t>Citaciones de impacto en producción científica y colaboración internacional</t>
  </si>
  <si>
    <t xml:space="preserve">Artículos científicos publicados por investigadores colombianos en revistas científicas especializadas </t>
  </si>
  <si>
    <t>Cupo de inversión en deducción y descuento tributario utilizado (billones)</t>
  </si>
  <si>
    <t xml:space="preserve">Acuerdos de transferencia de tecnología y/o conocimiento acompañados por Minciencias y Entidades aliadas </t>
  </si>
  <si>
    <t>Registro de solicitudes de patentes por residentes en Oficina Nacional</t>
  </si>
  <si>
    <t>Organizaciones articuladas en los Pactos por la innovación (firmantes del pacto/s)</t>
  </si>
  <si>
    <t>Proyectos de I+D+i financiados por Minciencias y aliados para la generación de Bioproductos</t>
  </si>
  <si>
    <t xml:space="preserve">Expediciones Científicas nacionales e internacionales financiadas por Minciencias y Entidades aliadas </t>
  </si>
  <si>
    <t>Redes de servicios de infraestructura científica compartida apoyadas por Minciencias y aliados</t>
  </si>
  <si>
    <t>Espacios que promueven la  Interacción de la sociedad con la CTeI</t>
  </si>
  <si>
    <t>Comunidades o grupos de interés que participan en procesos de apropiación social de conocimiento a partir de la CTeI</t>
  </si>
  <si>
    <t>3 Nodos de diplomacia científica</t>
  </si>
  <si>
    <t>Aprobación de recursos  del FCTeI del SGR</t>
  </si>
  <si>
    <t>Planes y acuerdos departamentales de CTeI acompañados en su formulación</t>
  </si>
  <si>
    <t>% avance en la implementación del Indice  de capacidades en CTeI en las regiones</t>
  </si>
  <si>
    <t>Índice ATM</t>
  </si>
  <si>
    <t>Consolidar la institucionalidad y gobernanza de MINCIENCIAS para el fortalecimiento del SNCTI que potencie los vinculos entre la Universidad-Empresa -Estado y Sociedad</t>
  </si>
  <si>
    <t>Fomentar la generación y uso del conocimiento científico y tecnológico  para la consolidación de la sociedad del conocimiento</t>
  </si>
  <si>
    <t>Impulsar el desarrollo tecnológico y la innovación para la transformación social y productiva</t>
  </si>
  <si>
    <t>Fomentar la vocación científica y la formación del capital humano en CTeI y promover su vinculación a Entidades del SNCTI</t>
  </si>
  <si>
    <t>Promover la divulgación, la generación de redes y la apropiación social del conocimiento</t>
  </si>
  <si>
    <t>Niños, niñas y adolescentes  certificados en procesos de fortalecimiento de sus capacidades en investigación y creación apoyados por Minciencias y aliados</t>
  </si>
  <si>
    <t>Jóvenes investigadores e innovadores apoyados por Minciencias y aliados</t>
  </si>
  <si>
    <t>Becas, créditos beca para la formación de doctores apoyadas por Minciencias y aliados.</t>
  </si>
  <si>
    <t>Estancias posdoctorales apoyadas por Minciencias y aliados.</t>
  </si>
  <si>
    <t>Fomentar un MinCiencias Integro Efectivo e Innovador (IE+i)</t>
  </si>
  <si>
    <t>Anual</t>
  </si>
  <si>
    <t>Trimestral</t>
  </si>
  <si>
    <t>ND</t>
  </si>
  <si>
    <t>NA</t>
  </si>
  <si>
    <t>FECHA: 2020-09-28</t>
  </si>
  <si>
    <t>CÓDIGO: G101PR01F21</t>
  </si>
  <si>
    <t xml:space="preserve"> </t>
  </si>
  <si>
    <r>
      <t>Promover el desarrollo y la consolidación de la CTeI en las regione</t>
    </r>
    <r>
      <rPr>
        <sz val="12"/>
        <color theme="1"/>
        <rFont val="Arial Narrow"/>
        <family val="2"/>
      </rPr>
      <t>s</t>
    </r>
  </si>
  <si>
    <t>En 2020, el Ministerio inició el proceso de formulación de la “Política Nacional de Ciencia, Tecnología e Innovación 2020 – 2030. Documento Conpes de CTeI”. De esta manera, se resaltan los siguientes avances: 
•Se ha avanzado considerablemente en el trabajo conjunto con el Departamento Nacional de Planeación - DNP para tener una versión preliminar del documento en las secciones de antecedentes, marco conceptual y diagnóstico, y un acercamiento preliminar a las acciones de política. 
•En esta fase, fue fundamental el trabajo y aporte del despacho de la Ministra, los dos Viceministerios, las direcciones técnicas, la dirección de inteligencia de recursos y la oficina de planeación e innovación institucional. En el diagnóstico se consignaron los ejes y especificaciones en las problemáticas que fueron sugeridas de acuerdo con el conocimiento y experiencia del equipo del Ministerio.</t>
  </si>
  <si>
    <t>En 2020, el Ministerio inició el proceso de formulación de la “Política Nacional de Ciencia, Tecnología e Innovación 2020 – 2030. Documento Conpes de CTeI”. De esta manera, se resaltan los siguientes avances: 
•Se ha avanzado considerablemente en el trabajo conjunto con el Departamento Nacional de Planeación - DNP para tener una versión preliminar del documento en las secciones de antecedentes, marco conceptual y diagnóstico, y un acercamiento preliminar a las acciones de política. 
•En esta fase, fue fundamental el trabajo y aporte del despacho de la Ministra, los dos Viceministerios, las direcciones técnicas, la dirección de inteligencia de recursos y la oficina de planeación e innovación institucional. En el diagnóstico se consignaron los ejes y especificaciones en las problemáticas que fueron sugeridas de acuerdo con el conocimiento y experiencia del equipo del Ministerio.
Son 6 ejes CONPES: formación , generación de conocimiento, uso del conocimiento, apropiación social del conocimiento, gobernanza y financiación.</t>
  </si>
  <si>
    <t>Minciencias en conjunto con el Observatorio de Ciencia y Tecnología se encuentra estructurando una propuesta para el fortalecimiento de la medición de la inversión privada en ACTI, a través del aprovechamiento de registros administrativos. El Observatorio ha adelantando sesiones técnicas con de DNP y DANE e involucrando entidades como: ANDI, Confecámaras, Fenalco, ACOPI, Superintendencia de Sociedades, SuperFinanciera, Superintendencia de Servicios Públicos Domiciliarios, Superintendencia de Industria y Comercio, y la DIAN. Este plan consta de cinco etapas 1 Consolidación grupo de trabajo, revisión y diseño metodológico, exploración de registros administrativos potenciales para el desarrollo de pilotos 2 Selección de registros administrativos y de información 3 Procesamiento de información y período de revisión de resultados 4 Formulación de propuestas de mejora 5 Implementación, incorporación a la medición ACTI y seguimiento del plan de fortalecimiento. Podrá afinarse las etapas antes expuestas, en la medida que se ejecuten las sesiones de trabajo con lo actores cuyo insumo es fundamental para iniciar los pilotos cuyo resultado podrán ser de gran utilidad para la medición de ACTI 2021.</t>
  </si>
  <si>
    <t>Se destaca el logro de 94 proyectos con corte a segundo triemstre de la vigencia, así:
2 alianza Minciencias -Ecopetrol
16 del banco de elegibles de la convocatoria concoectando conocimineto 2019
17 de la convocatoria en alianza con el Centro de Memoria Histórica
52 banco de elegibles de convocatoria para la generación de nuevo conocimiento a través de proyectos en ciencia médicas.
2 proyecto para la financiacion  investigación producción docente y metodología RED
1 proyectos para investigación en yacimientos no convencionales 
25 proyectos de la Mincienciatón y 7 adicionales financiados por el SENA
9 investigarte
 Convocatoria de Fortalecimiento de IES Públicas: Se esta terminando por definir las condiciones del convenio con el Icetex, por otra parte, los términos de referencia ya fueron revisados por las áreas técnicas de manera que la convocatoria pueda dar cumplimiento a las instancias de aprobación y pueda dar apertura a mediados del mes de agosto. 
Alianza Minciencias Ecopetrol: A fin de promover la articulación entre actores y el fortalecimiento de capacidades del Sistema Nacional de Ciencia, Tecnología e Innovación y Minciencias, se subscribió con Ecopetrol el convenio de Especial Cooperación No.342 de 2012, en el cual se busca fortalecer la capacidad de I+D+i nacional en las temáticas de exploración y producción de hidrocarburos, a través del financiamiento de programas estratégicos, disminuir la brecha tecnológica entre Colombia y los referentes líderes mundiales, generando una mayor competitividad y aumentar la competitividad de ECOPETROL y del país acorde con los estándares mundiales. Este convenio también apoya la formación a nivel de maestrías y doctorados de nuevos investigadores colombianos de talla mundial y promueve la conformación de alianzas entre grupos de investigación nacional e internacional para brindar respuesta a las necesidades científicas y tecnológicas de ECOPETROL. En particular da relevancia a la investigación en tecnologías para la exploración y producción de crudos pesados.
Se firmo un contrato resultado de la convocatoria para “Desarrollar un sistema robótico para exploración subacuática conformado por un vehículo subacuático no tripulado y sistemas auxiliares, que cumpla funciones de apoyo en los procesos costa afuera emprendidos por Ecopetrol”.  Este contrato tiene como aporte el logro de 2 becas de doctorado apoyadas, 20 becas de maestría nacionales, 2 jóvenes investigadores y un proyecto de investigación apoyado aportando a la meta de programas y proyectos apoyados. 
Invitaciones Seguridad y Defensa: En el mes de marzo se dio apertura a una invitación para administrador de proyectos de I+D+i derivados de instrumentos propuestos por el Ministerio de Ciencia, Tecnología e Innovación – Minciencias y la Armada República de Colombia-ARC adicionalmente se dio cierre a la invitación a presentar propuestas para administrar los proyectos de I+D+i derivados de instrumentos  propuestos por el Ministerio de Ciencia, Tecnología e Innovación – Minciencias para el sector Seguridad y Defensa. Para el segundo trimestre, el 26 de mayo se realiza mesa jurídica, presentación y aprobación en comité de gestión de recursos el día 02 de Junio evidenciado con el acta Nº 23, publicación en página web en el link https://minciencias.gov.co/convocatorias/invitacion-para-presentacion-propuestas/invitacion-presentar-propuestas-para-la-4, el día viernes 05 junio de 2020. El cierre de la invitación está proyectado para el día 6 de julio de 2020. Se espera recibir alrededor de 20 propuestas. En el mes de julio se hará ala revisión de requisitos, subsanación de propuestas y evaluación de estas desde mediados de julio.
Convocatoria para fomentar la salud mental y el bienestar como parte de la construcción de paz en Colombia: Esta convocatoria la cual se esperaba abrir en el segundo trimestre, ahora se espera confirmar el aporte del Reino Unido y con lo cual se podrá extender el alcance apoyado a líneas de investigación a la etapa posterior al confinamiento del Covid19. En el segundo trimestre se redefine el nombre de la iniciativa la cual queda con el siguiente nombre “Convocatoria binacional de investigación para potenciar el apoyo y la comprensión de los retos actuales de Colombia en tiempos de pandemia”, adicionalmente la convocatoria está articulada con el objetivo estratégico que tiene como fin fomentar la generación y uso de conocimiento científico y tecnológico para la consolidación de la sociedad del conocimiento,  en el número de programas y proyectos de CTeI financiados. Se espera dar apertura a la misma en el tercer trimestre del año dado que ya se tienen aprobados los términos de referencia por las distintas áreas en el Ministerio.
Convocatoria hacia una mayor comprensión del conflicto armado, las víctimas y la historia reciente de Colombia: En el marco del convenio 792 de 2019, entre Minciencias y el Centro de Memoria Histórica se dio apertura el 06 de febrero a una convocatoria en la que se abordarán temas de investigación sobre el conflicto armado en Colombia. La convocatoria 872 de 2020, titulada “Hacia una mayor comprensión del conflicto armado, las víctimas y la historia reciente de Colombia”, es con la cual se esperan financiar proyectos de investigación que aborden temas como el conflicto, paz, memoria, víctimas y demás descritas en las líneas de los términos de referencia y que a su vez vinculen jóvenes investigadores e innovadores. En el segundo trimestre se publicó la adenda No 1 de la convocatoria con el fin de ampliar la fecha de cierre de la convocatoria hasta el 05-06-2020 a las 4:00 pm, como plazo para la presentación de propuestas. Cierre de la convocatoria el 05 de junio 4:00 pm, sin problemas con el formulario SIGP, recibiendo así un total de 85 propuestas radicadas, las cuales pasaron a revisión de requisitos mínimos por parte del grupo de registro entre el 8 al 12 de junio, de esta primera revisión se recibió una base 15 de junio, en donde se señalaba que, de las 85 propuestas radicadas, 39 propuestas cumplían con la totalidad de requisitos y 46 propuestas tenían algún ajuste por realizar. Una vez surtida esa primera etapa de revisión, se habilita del 16 al 18 de junio la plataforma SIGP, con el fin de que los proponentes revisen las observaciones generadas y realicen los ajustes correspondientes según sea el caso. Finalizado el periodo de ajuste de requisitos en el SIGP, se recibe por parte del grupo de registro una segunda base que consolida la revisión final de los requisitos mínimos, arrojando los siguientes resultados; de las 85 propuestas recibidas, 81 cumplen con la totalidad de los requisitos, sin embargo, solo 80 pasan a la fase de evaluación de la convocatoria. De las 5 propuestas que no pasan a fase de evaluación se destaca que 3 de ellas no cumplieron con el “dirigido a” de la convocatoria y las otras 2, salen del proceso de evaluación por la condición in habilitante 7.3
Invitación Investigarte 2.0: Durante el primer trimestre se realizó la proyección de los términos de referencia de la Invitación Investigarte 2.0, teniendo en cuenta los resultados de la convocatoria 833 de 2018 se redefinió a quien va dirigida. Para esta versión de la invitación se incorpora el componente del Programa Jóvenes Investigadores e Innovadores, se unen con el propósito de contribuir al fortalecimiento de la investigación, innovación y desarrollo tecnológico que requiere el país. Otra particularidad es que se financiara una nueva línea: EDITORIAL, en el cual se incluyen las siguientes subcategorías: literatura, edición y librerías. Debido a temas presupuestales, aún se está en espera de recibir las evidencias de los soportes para los recursos para financiar los proyectos de I+C (Investigación + Creación) y el de los jóvenes investigadores, por tal motivo no se logró abrir la invitación durante el primer trimestre, se espera abrir en el segundo trimestre del año. Durante el segundo trimestre del año, el 22 de mayo se realizó el comité viceministerial para revisar y someter a aprobación la iniciativa de la invitación, en donde se realizaron algunas observaciones, las cuales fueron acogidas. De igual manera se realizaron las mesas técnicas entre integrantes de la Dirección de Inteligencia de Recursos de la CTeI (Equipo de Registro, Unidad Jurídica, Unidad Financiera) y la Oficina Asesora de Planeación e Innovación Institucional, con el fin de realizar la revisión de los términos de referencia y anexos.
Invitación estrategia de acompañamiento a docentes de EPBM, para el fortalecimiento de competencias investigativas, pedagógicas y tecnológicas mediante Recursos Ed. Digitales: Construcción y aprobación de los Términos de Referencia de la invitación, parametrización del Sistema Integral de Gestión de Proyectos -SIGP- de la invitación. Se abre la invitación a participantes y publicación en página web el 17 de marzo de 2020. En segundo trimestre, se atendieron solicitudes de información por medio de la plataforma. El cierre de la invitación se realizó el 15 de mayo de 2020. Como resultado de la revisión de requisitos documentales solicitados en los Términos de Referencia se obtuvieron 3 registros de los cuales 1 de ellos tenía completitud de información, por lo que se solicitó información respecto del presupuesto que se recibió por correo electrónico el 21 de mayo de 2020. Se solicitó evaluación de la propuesta a dos (2) pares expertos. Las evaluaciones fueron recibidas el día 28 de mayo. Una vez presentados los resultados ante el Comité Técnico del convenio, realizado el 01 de junio de 2020, en consenso se recomendó la financiación la propuesta, así: ID:78662; Titulo: "Fortalecimiento de competencias investigativas, tecnológicas y pedagógicas de docentes del sector oficial de educación preescolar, básica y media, mediante la producción de Recursos Educativos Digitales -RED y Objetos ID: Virtuales de Aprendizaje – OVA", entidad ejecutora: Universidad Nacional de Colombia, entidades co-ejecutoras: Universidad del Valle, Universidad de Cartagena, Universidad de Cundinamarca y Fundación Universitaria del Área Andina Sede Bogotá.
Invitación a Presentar Propuesta para Publicación de Artículos Científicos de Docentes: Durante el primer trimestre de 2020, se construyeron y aprobación de los Términos de Referencia de la invitación, se envía la invitación a participantes y publicación en página web el 17 de marzo de 2020. Para el segundo trimestre se da el cierre de la invitación el 15 de mayo de 2020. Como resultado de la revisión de requisitos documentales solicitados en los Términos de Referencia se obtuvieron 17 registros de los cuales 1 no cumplió con los requisitos.  Se solicitó evaluación de cada una las 16 propuesta a dos (2) pares expertos. Las evaluaciones fueron recibidas el día 28 de mayo. Una vez presentados los resultados ante el Comité Técnico del convenio, realizado el 1 de junio de 2020, en consenso se recomendó la financiación la propuesta:  ID: 78144; Título: "La investigación en la escuela y el maestro investigador en Colombia"; Entidad Ejecutora: UNIVERSIDAD DE LOS ANDES; Entidades co-ejecutoras: Universidad Autónoma de Bucaramanga y El Instituto para La Investigación Educativa y el Desarrollo. La solicitud del contrato de la propuesta seleccionada se encuentra en proceso de verificación para su posterior aprobación por las instancias pertinentes del MINCIENCIAS.
Invitación para fortalecer capacidades en ética de la investigación, bioética e integridad científica: Dadas las condiciones del COVID19 se reprograma la convocatoria para el segundo trimestre del año y se analiza las condiciones para que pueda salir efectivamente. En el segundo trimestre se espera la definición de recursos para poder dar apertura a la convocatoria la cual ya tiene preparados los términos de referencia. 
Conectando Conocimiento – 2021: al respecto de esta convocatoria se estudia la reprogramación, para redefinir el mecanismo que se debe usar y las líneas temáticas de esta además por la disponibilidad de los recursos para la misma. Se hace la redefinición de la convocatoria y se define que dadas las condiciones se abrirá hasta la vigencia 2021. 
Invitación a presentar propuesta para definición y puesta en marcha de un análisis de la política del sistema nacional de innovación agropecuaria SNIA subsistema de extensión: Al respecto de esta iniciativa se han hecho acercamientos formales con el Ministerio de Agricultura y Desarrollo Rural al respecto de una notificación en donde ese Ministerio la cancelación de la invitación bajo argumentos técnicos, bajo este escenario se llevará al comité de la Dirección de Ejecución de Recursos para que sea retirada de la planeación institucional. 
Conectando Conocimiento – 2020: Se realiza la publicación del banco de financiables, donde se declaran 18 programas y 33 proyectos como financiables, para el caso de los programas se tienen 16 programas con 3 proyectos cada uno y 2 programas con 4 proyectos cada uno, lo que reflejaría un total de 89 proyectos. Se debe tener en cuenta que estos proyectos forman parte de la gestión del 2019 y que posteriormente se tendrá la financiación de proyectos disponibles del banco de elegibles restante de la convocatoria. Para el segundo trimestre con recursos del presupuesto general de la nación se tiene la aprobación en la instancia del comité de gestión de recursos de la Dirección de Inteligencia de Recursos en donde se aprueba el banco adicional de proyectos con un total de 16 proyectos de los cuales se debe comentar que son 4 programas, cada uno con 3 proyectos para un aporte de 12 proyectos y 4 proyectos individuales, estos se aprobaron en la instancia del comité n°24 del 09 de junio de 2020. A partir de esta aprobación se procede con el proceso de contratación. 
Financiación de banco de elegibles de la convocatoria Pacto para la generación de nuevo conocimiento a través de proyectos de investigación científica en ciencias médicas y de la salud: el 06 de marzo se procede a la publicación del banco de financiables de la iniciativa que arroja un resultado de 52 proyectos financiables y de los cuales se inicia el proceso de contratación para incorporar el resultado al indicador en el siguiente trimestre. Estos proyectos fueron considerados parte de los resultados de la vigencia 2019.  En el segundo trimestre del total de 386 propuestas que pasaron a proceso de evaluación por pares, 99 obtuvieron un puntaje por debajo de 70 puntos, quedando 286 propuestas que pasaron a fase de evaluación por panel. De este proceso clasificaron 108 proyectos para conformar el banco de elegibles. 56 proyectos fueron financiados con recursos FIS vigencia 2019 y los 52 restantes se financiados con recursos vigencia 2020.
Programa CYTED, mujeres en la ciencia 2020, convocatoria fundación de apoyo a la investigación del estado de Sao Paulo FAPESP: Al respecto de CYTED se tienen avances en la forma como se hará la financiación de los proyectos este año, sobre la iniciativa de Mujeres en la Ciencia se determinan las condiciones de participación a este reconocimiento, el cual se le dio apertura durante el primer trimestre del año. Al respecto de la convocatoria con FAPESP de Brasil se tiene definición de los términos de referencia, sin embargo, la priorización de los temas asociados a la emergencia de covid-19 hacen que deba aplazarse por unos trámites administrativos y jurídicos necesarios y por la misma Pandemia se decide aplazar la apertura de la convocatoria. Sin reporte para el segundo trimestre de la vigencia.
Invitación para consolidación de iniciativas de I+D en Recobro Mejorado de Hidrocarburos – 2020: Sin reporte para el segundo trimestre de la vigencia. Se aprueban los términos de referencia de la invitación y se da apertura el 30 de junio con el nombre “Invitación a presentar propuestas para ejecución de proyectos I+D en recobro mejorado de hidrocarburos pesados y extrapesados mediante estimulación térmica a través del proceso de pirólisis in situ combinado con nanotecnología en los campos colombianos”. 
Invitación a presentar propuestas para la ejecución de proyectos de I+D+i orientados a la generación de nuevo conocimiento en yacimientos no convencionales en Colombia: Se logra en el marco del convenio con la Agencia Nacional de Hidrocarburos, la definición de términos de referencia y preparación de sistemas para poder hacer la apertura de la convocatoria. Para el segundo trimestre se desarrollaron todas las gestiones para la apertura de la invitación el 15 de mayo hasta el cierre de esta el 16 de junio de 2020, recibiendo 4 propuestas de las cuales 3 cumplen requisitos. 
Convocatoria para la financiación de proyectos en investigación en geociencias para el sector de hidrocarburos: Se trabaja en la construcción de los TdR de forma que se dejan preparados para ser presentados antes el comité de la dirección de ejecución de recursos para poder dar apertura en el segundo trimestre. Para el segundo trimestre se da apertura el 29 de mayo y permanecerá abierta hasta el 28 de agosto de 2020. 
Convocatoria programas STIC, Math y Climat AmSud: Los programas STIC, MATH y CLIMAT AmSud abrieron las convocatorias para las movilidades en el marco de proyectos de investigación multilateral en temas de TIC, matemáticas, variabilidad y cambio climático, respectivamente con Francia y otros países de América del Sur el 20 de diciembre de 2019. Desde el lanzamiento de estas convocatorias, Minciencias ha publicado esta información, la fecha de cierre de presentación de proyectos (inicialmente era el 20 de abril, pero se aplazó al 15 de mayo) y el enlace a la página oficial de cada uno de los programas en su página web. Además, gracias al apoyo de la oficina de Comunicaciones, se ha difundido esta información en la cuenta de twitter de la entidad. Sin reporte para el segundo trimestre de la vigencia.
Recomendaciones: 1. Dado el nivel de reporte se hace un llamado de atención al hecho de poder ir incluyendo acciones de avance de las iniciativas en el periodo en el que se vayan desarrollando, 2. Los reportes de las acciones deben hacerse considerando los periodos bajo los cuales se desarrollaron de forma que se evidencie desde cuando se gestiona las actividades descritas en la misma, se recomienda atender las invitaciones a las capacitaciones programadas por la OAPII.</t>
  </si>
  <si>
    <t>Todas las áreas Minciencias</t>
  </si>
  <si>
    <t>Viceministerio de Talento y Apropiación Social de la CTeI
Viceministerio de Conocimiento, Innovacion y Producitvidad</t>
  </si>
  <si>
    <t>Dirección de Gneración del Conocimiento</t>
  </si>
  <si>
    <t xml:space="preserve">Monitoreo de los artículos científicos publicados en revistas de alto impacto y las citaciones de impacto en producción científica de colombianos a nivel internacional: Al respecto de la iniciativa en el primero trimestre, se realizó una identificación de la publicación de artículos científicos de los colombianos en revistas de alto impacto en los índices citacionales mundiales. El número de artículos es de 3.192 para el primer trimestre, dando cumplimiento al 100% de la meta trimestral. Para el segundo trimestre el número de artículos es de 6.384 artículos. Es pertinente mencionar que las revistas están multicategorizadas y muestran un escenario en el cuál un mismo artículo puede estar contabilizado en más de un área temática; por lo tanto, el número de artículos reportado por área temática no suma el total de artículos reportados. Para las diferentes áreas se puede destacar: Medicina 14.8%, Ingeniería 9.897%, Agricultura y Ciencias Biológicas 8.19%, Ciencias de la Computación 6.753%, Ciencias Sociales 6.520%, Física y Astronomía 6.383%, Ciencias del Medio Ambiente 5.613%, como porcentaje de aporte al indicador. 
Acceso al conocimiento científico a nivel mundial (Consorcio Colombia): Para el primer trimestre se debe destacar que se construyen las estadísticas de uso, representada por la cantidad de descargas de documentos electrónicos, que los estudiantes de maestrías, doctorados y los docentes de 55 instituciones realizaron durante el año 2019, se destaca la descarga de más de 4.6 millones de descargas del editor Elsevier-SD y de 2.7 millones de descargas del editor Springer Nature por parte de las instituciones. Durante el año 2019 se sumaron más de 8.3 Millones de artículos de revistas o capítulos de libros descargados en los 5 productos que tiene el Consorcio, siendo las instituciones del sector público quien aporta con 4.176 millones de descargas y las instituciones del sector privado con un total de 4.193 millones, así como las regiones que más descargas tienen son: Bogotá con 4.54 millones de descargas, Antioquia con 1.47 millones de descargas y Valle del Cauca con 580 mil descargas. El valor total de suscripción a los recursos electrónicos de investigación de los 5 editores, en 2020, es de USD $12,108,717 (Dólares Americanos) o su equivalente en pesos colombianos de COP $39,221,407,500 (a una TRM de 1 USD = COP 3.380,08). Para el segundo trimestre, el Comité de Gestión de Recursos aprueba la solicitud de elaboración del Convenio Especial de Cooperación entre Minciencias, el MEN y el Fondo Francisco José de Caldas por un valor de $8,500,000,000, con el propósito de articular y apoyar estrategias orientadas a la gestión de acceso y uso de la información científica mundial encaminadas a generar valor en los procesos de investigación y producción de las instituciones científicas y académicas y, de esta manera, incrementar el impacto de esos resultados en el país. 
Gestión realizada por el consorcio Colombia: entre los meses de abril y junio de 2020, el Consorcio Colombia ha contado con una serie de reuniones de trabajo por parte de las Comisiones, que suman 24 sesiones virtuales de trabajo así: Comisión No. 1 - Identificación de Necesidades, Comisión No. 2 - Caracterización de las Instituciones, Comisión No. 3 - Propuesta de negociación, Comisión No. 7 – Comunicaciones, Comisión No. 9 - Proyectos Especiales, Comisión No. 10 - Reglamento Operativo, Comisión No. 11 – Fortalecimiento de Capacidades Institucionales.
Durante los meses transcurridos entre abril y junio se han realizado 60 sesiones de entrenamiento a los miembros del consorcio sobre el funcionamiento y manejo de las herramientas especializadas a las cuales se tiene acceso, se ha contado con la participación de más de 1.400 asistentes.
Reconocimiento de actores: Durante el primer trimestre del año se tramitaron 3 solicitudes de reconocimiento de centros de investigación, de las cuales 2 fueron radicadas durante el último trimestre del año 2019, pero debido al cambio a Ministerio, fueron tramitadas durante este primer trimestre. Dos de las solicitudes de reconocimiento fueron aprobadas y una fue negada. En total se cuenta con un total de 44 centros de investigación reconocidos a la fecha. Durante el segundo trimestre del año, se radicaron 4 solicitudes de reconocimiento como centro de investigación, de las cuales 1 fue rechazada por incumplimiento de requisitos mínimos y 3 se encuentran en proceso de evaluación por pares. Durante este trimestre no se aprobaron reconocimientos como centro de investigación, por lo tanto, el resultado a la fecha es de 43 centros de investigación reconocidos vigentes. Durante el primer semestre del año se radicaron un total de 30 solicitudes de reconocimiento como actores del Sistema Nacional de CTeI. Estas solicitudes que son tramitadas por parte de personal técnico de 3 diferentes áreas, se encuentran distribuidas de la siguiente manera: Solicitudes radicadas: 30, Solicitudes rechazadas: 12, Solicitudes aprobadas: 1, Solicitudes en trámite: 17. 
Revistas científicas nacionales visibilidad e impacto y fortalecimiento de sus capacidades: La diferencia entre los niveles de conocimiento inicial en cada uno de los módulos del Nivel 2 del programa de formación denominado “Currículo del Editor” y los finales es significativo. Sin embargo, en el quinto módulo la participación ha sido menor respecto a los demás módulos, esto quizás debido a la problemática actual por la que está pasando el país. Lo que ha ocasionado un ajuste las actividades diarias de los participantes. Razón por la cual desde el área técnica se envió un correo invitándolos a colocarse al día con las actividades y a terminar el curso. Para el segundo trimestre en el segundo nivel del programa 2 participantes han solicitado ponerse al día durante esta semana y se les ha habilitado los espacios virtuales. En general el curso ha sido muy bien valorado por los editores, buscando profundizar en temas de visibilidad y de redes sociales, aunque en las videoconferencias se ha resaltado por parte del equipo de tutores, la necesidad de mejorar la calidad del contenido de las revistas, ya que frente al escenario mundial las revistas colombianas tienen un rezago importante. Durante esta semana estarán tomando la evaluación de cierre que se encuentra en el llamado Módulo 7. Una vez finalice este plazo, construiremos y enviaremos el reporte final de la Cohorte 1 del Nivel 2.
Revisión y ajuste de los modelos cienciométricos vigentes: Para la vigencia 2020, se continúa con el trabajo interinstitucional permanente con la mesa de artes, arquitectura y diseño y la mesa técnica de libros y capítulos resultados de investigación. El propósito de la mesa es centrar la atención en la producción de conocimiento de las artes, arquitectura y diseño, frente a una valoración académica de la producción en diversas disciplinas. Además, se pretende establecer al largo plazo, unos criterios que permitan realizar una objetiva evaluación del conocimiento aportado a las prácticas y disciplinas relacionadas con Artes, Arquitectura y Diseño - AAyD. Para alcanzar dichos objetivos, se han presentado a los miembros de la mesa los análisis de resultado de la convocatoria 833 de 2018 y los avances y resultados de la misión de sabios para el foco de industrias creativas y culturales. Como resultado de dicho análisis, se discutió la conceptualización acerca de cómo se articulan el trabajo de las AAyD con otras áreas y el concepto general de la investigación - creación en Artes, Arquitectura y Diseño. Se propusieron 6 ejes temáticos relacionados con la definición de nuevas tipologías y métodos de evaluación de las publicaciones científicas. El trabajo desarrollado con las mesas instaladas servirá de insumo técnico para mejorar y potenciar el modelo de medición de grupos e investigadores y su producción.
Para el segundo trimestre se desarrolló el análisis de variables entre convocatorias desde el año 2013 hasta los resultados actuales. El resultado de este trabajo servirá como insumo técnico para el mejoramiento y actualización del modelo de medición de grupos de investigación y el reconocimiento de investigadores. El documento se divide en tres secciones así: en la primera sección, se presenta un análisis de la producción, de los grupos reconocidos y clasificados y, de los investigadores reconocidos. En la segunda sección del documento, se presenta el análisis del comportamiento de variables entre convocatorias en lo que respecta a producción, reconocimiento y clasificación de grupos de investigación, desarrollo tecnológico e innovación, y reconocimiento de investigadores. Finalmente, en la tercera sección se hace un análisis de las propuestas de cambio para el modelo, que se originan a partir de los comportamientos observados en la producción y las dinámicas de los grupos e investigadores presentadas en las secciones anteriores y los resultados de su aplicación a través de las simulaciones desarrolladas.
Al respecto de los pares evaluadores con corte al 30 de junio de 2020 se realizaron un total de 235 evaluaciones de desempeño, correspondientes a los evaluadores que fueron contratados para procesos con las diferentes áreas de la entidad, durante el primer semestre del año. Los resultados de estas evaluaciones al respecto de si volvería a contratar a estos evaluadores son: No volvería a contratar: 8 casos, SI volvería a contratar: 212 casos, Tal vez volvería a contratar: 15 contratar
Recomendaciones: Las gestiones para incentivar a la participación de los programas de desarrollo deberían enfocarse a incentivar la participación más activa y no limitarse a un comunicado, este tipo de estrategia podría trabajarse con el ejecutor del programa. Se recomienda al equipo asistir a las capacitaciones de reporte en GINA para evitar reprocesos de reporte y aprobación de tareas.
Se debe destacar que se amplia en la iniciativa de reconocimiento de actores el alcance del reporte con respecto a tener consolidado un reporte de todos los actores de la institución por un ajuste y precisión en el procedimiento. </t>
  </si>
  <si>
    <t xml:space="preserve">En el primer semestre del año 2020 en el instrumento de beneficios tributarios, se puede destacar lo siguiente:
•	Minciencias ha recibido más de $1,5 billones en solicitudes de proyectos de beneficios tributarios para el año 2020, correspondientes a 500 proyectos que se han recibido hasta el momento.
•	Se han asignado más de $675.000 millones en proyectos calificados en el primer corte de la convocatoria 869, y propuestas plurianuales calificadas en años anteriores, con inversiones en la vigencia 2020. 
•	Con los proyectos del primer corte de la convocatoria 869, se esperan desarrollar 36 prototipos y 14 nuevos procesos en las empresas postulantes, al igual que 12 artículos en revista indexada, 13 ponencias y vinculación de 16 estudiantes que cursan pregrado, maestría o doctorado. 
•	Aprobación de 1.154.038 UDS en exenciones de IVA para importación de equipos y elementos, en el marco de 1 proyecto de innovación, 2 de Desarrollo Tecnológico y 10 proyectos de investigación científica, desarrollados por universidades y centros de I+D.
•Declaración de $66.969 millones como Ingresos no Constitutivos de renta y/o ganancia ocasional por la remuneración de 1.020 investigadores en universidades y empresas.
También se destaca la diversificación de los beneficios tributarios a partir de la Ley 1955 de 2019 y con el Decreto 1011 de 2020 (14 de julio de 2020), para incentivar la inversión en proyectos de investigación, desarrollo tecnológico e innovación y la vinculación de Doctores en las micro, pequeñas y mediana empresas, las cuales podrán acceder a un crédito fiscal hasta por el 50% de la inversión, aplicable para la compensación de cualquier impuesto de carácter nacional. </t>
  </si>
  <si>
    <t>Dirección de Transferencia y Uso de Conocimiento</t>
  </si>
  <si>
    <t>Convocatoria para el fortalecimiento a empresas de base científica, tecnológica e innovación
El objetivo de es fortalecer la transferencia de conocimiento y tecnología, mediante el apoyo a la creación de Spin-off, el fortalecimiento de sus modelos de negocio, canales de comercialización y cadena productiva, en beneficio del incremento de los índices de innovación y competitividad del país. En la actualidad el equipo técnico de la dirección de trasferencia y Uso de Conocimiento se encuentra elaborando los términos de referencia del instrumento para Fortalecer la transferencia de conocimiento y tecnología, mediante el apoyo a la creación de Spin-off.  Se espera abrir la convocatoria en el segundo trimestre de 2020
A la fecha no se cuenta con Acuerdos de transferencia de tecnología y/o conocimiento - Convocatoria para fortalecimiento empresas base científica, tecnológica e innovación teniendo en cuenta que el área técnica se encuentra en el proceso de suscripción de un convenio de cooperación con CREAME para apoyar la creación de empresas de base tecnológica -Spin.</t>
  </si>
  <si>
    <t>En 2020, se ha registrado un total de 137 solicitudes de patentes ante la SIC, siendo las regiones más destacadas Bogotá, Antioquia, Valle del Cauca y Santander.
Por otro lado, Minciencias en alianza estratégica con la Superintendencia de industria y Comercio y TECNOVA pondrá en marcha un mecanismo para fomentar la protección por patente y su uso comercial como solución a problemas en las empresas, que contribuyan al mejoramiento en el desarrollo, fabricación y/o comercialización de sus productos, procesos y/o procedimientos.  Esto involucra las siguientes estrategias de Potenciación económica
•Protección de invenciones nacionales e internacionales,
•Alistamiento estratégico y comercial,
•Alianzas, Conexiones y apoyo en la Comercialización de invenciones.
La inversión en recursos es del orden de $3.200 millones.</t>
  </si>
  <si>
    <r>
      <rPr>
        <b/>
        <sz val="11"/>
        <color theme="1"/>
        <rFont val="Arial Narrow"/>
        <family val="2"/>
      </rPr>
      <t>Pactos por la Innovación</t>
    </r>
    <r>
      <rPr>
        <sz val="11"/>
        <color theme="1"/>
        <rFont val="Arial Narrow"/>
        <family val="2"/>
      </rPr>
      <t xml:space="preserve"> 
Para el segundo trimestre continúa la meta de 146 firmantes del Pacto, organizaciones que han finalizado el autodiagnóstico.
Se han desarrollado diferentes acciones para lograr la meta relacionada con organizaciones articuladas en pactos por la innovación. Se adelantaron gestiones con las Cámaras de Comercio de Cúcuta, Bucaramanga, Manizales y Santa Marta. Así mismo se apoyó y validó el diseño y ejecución del evento de activación de Pactos en Barranquilla.
Por otra parte, en los convenios y adiciones de convenios para el beneficio de innovación colaborativa COL-INNOVA se tendrán nuevas metas de firmantes de pactos por la innovación, como soporte se anexan las bases de negociación con Confecámaras, Bolívar y Barranquilla. 
La Cámara de Comercio de Cúcuta está implementando estrategias para incrementar el número de firmantes para cumplir con la meta de 80 firmantes, tales como: Webinar con conferencistas de talla internacional dado que el coordinador manifestó que tiene contactos y es factible realizarlas, acompañamiento más intensivo a las empresas por parte de la Cámara de comercio, talleres de innovación con las empresas en los cuales se lleve a cabo el autodiagnóstico, despliegue de piezas de comunicación para motivar la vinculación de otras empresas. De igual manera se han realizado dos sesiones de socialización y capacitación para el diligenciamiento de la matriz de evaluación de autodiagnóstico y línea base de las empresas inscritas en la convocatoria de empresas beneficiarias. La cámara de comercio de Bucaramanga ha realizado reuniones de seguimiento para cumplir con la meta establecida de 85 nuevos firmantes, para lo cual va a realizar acompañamiento a las empresas que asisten a los talleres de innovación que dicta la cámara para que se lleve a cabo la firma del pacto y diligenciamiento del autodiagnóstico. Así mismo, una vez se cierre la convocatoria de empresas beneficiarias y se seleccionen las mismas, la Cámara intensificará la campaña para la firma del autodiagnóstico. Igualmente, se ha llevado reuniones de seguimiento para la socialización y diligenciamiento de la matriz de evaluación de entidades asesoras, y de evaluación de empresas beneficiarias. Por otro lado, la cámara de comercio de Manizales (Eje Cafetero) ha organizado reuniones de seguimiento para impulsar la firma de pactos y el diligenciamiento de autodiagnóstico. Se acordó que a través de dos estrategias que vienen trabajando con la alcaldía de Manizales y con otros gremios de la región se va a llevar a cabo la firma de pactos por parte de muchas empresas de la región lo cual permitirá superar ampliamente la meta de 70 firmantes. La cámara de comercio de Santa Marta está iniciando su ejecución y se hizo una primera reunión de socialización de los trabajos a iniciar para impulsar las estrategias de firma de pactos por la innovación y el evento de activación de esta estrategia.
El pasado 24 de junio se hizo el lanzamiento de Pactos por la Innovación entre la cámara de comercio de Barranquilla y el Ministerio de Ciencia, Tecnología e Innovación, una estrategia del gobierno nacional que busca articular a los diferentes actores del sistema de innovación en cada región con el fin de contribuir al desarrollo económico y social de las regiones, donde se presentó el nuevo portafolio de beneficios de la estrategia y se dieron a conocer los requisitos para ser parte de las empresas beneficiarias. Es importante resaltar que, durante las dos versiones anteriores de la estrategia Pactos por la Innovación en la región, se alcanzaron resultados destacables, tales como, la vinculación de 626 organizaciones del Atlántico como firmantes del Pacto. Además, en el marco del programa Sistemas de Innovación Empresarial, se logró la participación de 150 empresas, las cuales, recibieron entrenamiento de alto nivel para desarrollar capacidades en componentes claves que impulsan la innovación empresarial. 
Despliegue beneficios Pactos por la Innovación: Sistemas de Innovación Empresarial y Aceleración 2020.
En el marco de los convenios 762-2019, 763-2019 y 765-2019 con las Cámaras de Comercio de Bucaramanga, Cúcuta y Cartagena respectivamente, se llevaron a cabo los procesos de evaluación, participando en los comités de evaluación para la selección de las entidades asesoras en el programa sistemas de innovación empresarial. Respecto a las convocatorias de las empresas beneficiarias de sistemas de innovación, teniendo en cuenta que las empresas de las regiones se han visto drásticamente afectadas por el COVID19, las Cámaras de Comercio han tenido que realizar adendas en tiempo a las convocatorias porque no se han inscrito las suficientes empresas para lograr cumplir con la meta y en este sentido también intensificar las campañas de difusión de la misma.
En cuanto a la convocatoria sistemas de innovación en Bolívar se realizó validación  de los inscritos que cumplían con los requisitos mínimos, para el corte de este informe se han inscrito 79 empresas sin embargo, sólo 5 de éstas superaron en el año 2019 los ingresos de $1.000.000.000. Con las empresas interesadas se han realizado llamadas y reuniones de presentación del programa y requisitos mínimos. Debido a esto, se consolidó una nueva base de datos con empresas de la ciudad y/o firmantes del pacto por la innovación que cumplieran con todos los requisitos mínimos, entre las empresas que se encuentran en proceso de inscripción están:
- Profesionales de Inversiones Ltda. “Skandia”.
- Distribuidora Ancla S.A.S. 
- Mundo Chevrolet S.A.S. 
- Caja de compensación Familiar de Fenalco.
Para el programa de aceleración en I+D+i, se diseñaron, aprobaron y publicaron por parte de la Cámara de Comercio de Barranquilla, los términos de referencia los cuales se encuentran disponibles en https://www.camarabaq.org.co/pactosporlainnovacion/.
Por otra parte, en los convenios 796-2019 y 007-2020 con Cámara de Comercio de Villavicencio y Cámara de Comercio de Santa Marta respectivamente, se revisaron los planes operativos y se aprobaron en comité técnico del convenio.
Alianzas por la Innovación como beneficio de la estrategia de Pactos por la Innovación 2020.
Teniendo en cuenta las disposiciones relacionadas con la reestructuración de instrumentos de la DTUC para hacer frente a la contingencia de la COVID-19, manteniendo como sombrilla la marca de la estrategia de innovación empresarial de Minciencias Pactos por la Innovación, se estructura un nuevo beneficio, llamado COL-INNOVA el cual tiene como objetivo: Apoyar iniciativas de innovación colaborativa de alianzas entre empresas, que logren soluciones de alto impacto a los retos del sector productivo con el fin de contribuir a la re-potenciación y re-conversión del sector empresarial. Como resultado para el segundo trimestre se mantiene  la meta de 76 Empresas con capacidades de innovación. 
El programa consiste en generar colaboraciones formales de diferentes empresas que pertenecen a cadenas de valor de los sectores que se deben priorizar para cada región intervenida en conjunto con Confecámaras y las Cámaras de Comercio; estas alianzas estarían conformadas por una empresa líder, pymes y un aliado técnico (actor reconocido del SNCTI) quienes formularán una iniciativa colaborativa para lograr una solución de alto impacto para su región o cadena de valor. Adicionalmente, las empresas recibirán entrenamiento para mejorar sus capacidades en gestión de la innovación.
Además de brindar un entrenamiento de alto nivel en el que las empresas reciben acompañamiento para desarrollar capacidades en: Estrategia de innovación, compromiso y liderazgo, gestión del portafolio de innovación y ecosistema de Innovación, logrando la vinculación de jóvenes I+i a empresas para desarrollar capacidades de innovación y apoyar la implementación de proyecto piloto.
Teniendo en cuenta lo anterior, alianzas por la innovación no se desarrollará con PGN 2020 y se elimina de la oferta institucional.
Gestión Territorial - Operación Proyecto Oferta Institucional de Innovación Empresarial 2020
Dando continuidad a la operación del proyecto oferta institucional para las regiones según lo aprobado por el OCAD, se realizó la apertura de las convocatorias para la selección de empresas beneficiarias y entidades expertas.
 Por otra parte, en Bogotá Región se apertura la convocatoria para la selección de entidades expertas. Adicionalmente, para las regiones de Bogotá y Cauca se gestionó la elaboración del convenio de cooperación especial con la ANDI.
En cuanto a los proyectos que no son operados por Minciencias sino que se operan directamente en la región, en referencia al proyecto de Valle del Cauca se participó en mesas de trabajo con el fin de orientar al operador en el proceso de presentación de proyectos por parte de las empresas beneficiarias. Respecto al proyecto de Antioquia y Huila, se realizó la orientación respectiva al proceso de evaluación correspondiente a la selección de entidades expertas y empresas beneficiarias. Por último, para el proyecto de Atlántico se orientó en el proceso de evaluación de las empresas beneficiarias que se postularon a la convocatoria y participó en el comité técnico en el cual se aprobó el banco definitivo de empresas beneficiarias.
Por último, dando continuidad a la operación de los proyectos de Nariño, Boyacá, Cundinamarca, Caldas y Risaralda se han llevado a cabo las siguientes actividades:
Nariño
Durante el segundo trimestre del año 2020, en la operación del proyecto Innovación Más País Nariño, en el marco del convenio especial de cooperación No. 788-2017, se llevaron a cabo actividades que se enfocaron en el seguimiento de sesiones virtuales,
decimoséptimo comité técnico y el decimoctavo comité técnico extraordinario, donde se decidió realizar una prórroga No.2 al convenio marco, la cual fue solicitada ante la DIRCTeI..
Boyacá
En el segundo trimestre del año 2020, se realizó el seguimiento a la implementación de los proyectos de innovación con base en el presupuesto y el cronograma aprobados, se han realizado reuniones virtuales con los empresarios y 9 de las 11 empresas han radicado el primer informe de avance, los cuales se encuentran revisados y con su correspondiente informe de supervisión en los cuales se aprobaron 4 desembolsos. 
Cundinamarca
Durante el segundo trimestre del año 2020, en la operación del proyecto Innovación Empresarial Más País Cundinamarca en el marco del convenio especial de cooperación se llevaron a cabo actividades que se enfocaron en el seguimiento a las proyectos de innovación que se encuentran en etapa de implementación, así como se ha realizado la evaluación de los primeros cinco informes técnicos y financieros para aprobación del segundo desembolso de los contratos derivados con las empresas beneficiarias, se dio inicio a la tercera etapa del programa en donde cuatro empresas beneficiarias iniciaron la implementación de los proyectos de innovación aprobados.
Frente a la contingencia presentada por el Covid-19, con el fin de garantizar a las empresas beneficiarias el tiempo de ejecución de los proyectos, de la mano con el Departamento de Cundinamarca Dado lo anterior, frente al Convenio Especial de Cooperación con la Gobernación de Cundinamarca se debe realizar la prórroga No 2, en la cual se asegura la correcta operación del proyecto para ello se realizó una optimización de los recursos económicos asignados al proyecto. 
Caldas
En el marco del Convenio 843-2018, se realizaron diferentes actividades en el marco del entrenamiento de alto nivel, se llevó a cabo el encuentro que tenía como temática principal abordar el portafolio de proyectos y selección de proyecto para llevar a prototipo, webinar de introducción al entrenamiento sobre tendencias y vigilancia, encuentro virtual con el asesor experto que tuvo como objetivo validar la información encontrada por los vigías y escoger las tecnologías para el roadmap, planeación y trabajo de campo, networking, el cual tuvo como objetivo realizar una actividad de relacionamiento con las empresas beneficiarias. También se llevó a cabo el cuarto comité técnico ordinario del Convenio 843-2018, el cual tuvo como objetivo revisar la contingencia sanitaria ocasionada por la Covid-19, seguimiento virtual para mostrar a los asistentes la navegabilidad de la plataforma LMS de la entidad experta VTSAS. 
Risaralda
Se llevó a cabo la contratación de las entidades expertas Convocatoria 861-2019 se llevan a cabo las actividades preoperativas lo que incluye la revisión del valor agregado de las dos entidades, se realiza el kick off con las entidades expertas, lanzamiento con la entidad experta UTZT y se realiza seguimiento para la contratación de las empresas beneficiarias de la convocatoria 861 de 2019.
</t>
    </r>
  </si>
  <si>
    <t xml:space="preserve">en lo que lleva de 2020 se reportan 10 proyectos de  I+D+i para la generación de bioproductos de los sectores económicos como: energía sostenible, salud, ambiente y agrícola, desarrollados en los TRLs 3, 4 y 6, seleccionados en el marco de la convocatoria Institutional Links-2019.  Las entidades ejecutoras de estos proyectos son los siguientes: 
1. Universidad Nacional de Colombia (3)
2. AGROSAVIA (1)
3. Universidad Pontificia Bolivariana (1)
4. Universidad Francisco de Paula Santander (1)
5. Universidad de La Sabana (1)
6. Centro de Bioinformática y Biología Computacional BIOS (1)
7. Universidad Industrial de Santander (1)
8. Instituto de Capacitación e Investigación del Plástico y del Caucho (1)
También en este período se destaca el proceso de recepción de propuestas de la Convocatoria de "Bioeconomía Internacional", la cual se realiza mediante una cooperación entre Minciencias y el Ministerio Federal de Educación e Investigación de Alemania. La convocatoria se lanzó a comienzos del mes de 7 de mayo y tiene como fecha de cierre el 17 de agosto. El objetivo de esta convocatoria es financiar proyectos de investigación, desarrollo e innovación (I+D+i) que contribuyan de manera significativa al desarrollo de la bioeconomía a nivel global. Los proyectos de investigación deberán relacionarse con al menos alguno de los siguientes temas:
a) Actividades para la comprensión y modelación de sistemas biológicos.
b) Investigación dirigida a la búsqueda de nuevos organismos para la producción primaria e industrial.
c) Enfoques de investigación para el posterior desarrollo de conceptos innovadores de ingeniería de procesos biotecnológicos para sistemas de producción bio-basados.
d) Actividades de investigación orientadas a la producción sostenible de recursos biogénicos.
</t>
  </si>
  <si>
    <t xml:space="preserve">En 2020, Minciencias ha logrado el apoyo de 7 expediciones, cuyo detalle se da a continuación:
•	Expedición histórica Chapman, bases para el desarrollo del aviturismo en Colombia (convenio 793 de 2019), la cual está a cargo del Instituto de Investigación de Recursos Biológicos Alexander von Humboldt y el Instituto de Ciencias Naturales de la Universidad de Colombia, ésta a su vez comprende 5 expediciones a los departamentos de Huila, Caquetá, Nariño, Tolima y Cundinamarca.
•	La Expedición Bocas de Sanquianga (convenio 796 de 2019), la cual es ejecutada por la Comisión Colombiana del Océano y la Universidad Nacional de Colombia- Sede de Presencia Nacional de Tumaco y se llevará a cabo en el departamento de Nariño.
•	La Expedición Binacional (806 de 2019) a cargo del Instituto Amazónico de Investigaciones Científicas SINCHI, en colaboración con el Instituto de Investigaciones de la Amazonía Peruana, esta expedición se realizará en la cuenca media del río Putumayo (frontera entre Perú y Colombia).
Se reporta que las entidades ejecutoras ya cuentan con el primer desembolso. Sin embargo; debido a la contingencia por la que atraviesa el país debido a la Pandemia del SARS-CoV-2, las entidades se han visto obligadas a reorganizar el cronograma con las fechas de las expediciones, así como reevaluar algunas de las actividades previstas en el desarrollo de las mismas, por lo cual se han adelantado comités de seguimiento entre el Programa Colombia Bio y las entidades, a fin de discutir estos cambios y plantear alternativas para el desarrollo de las expediciones.
También vale destacar que Minciencias se encuentra en proceso de contratación de 7 expediciones científicas adicionales, en el marco del listado de banco de elegibles de la convocatoria 866 de 2019. Se espera legalizarlas entre tercer trimestre o inicios del cuarto trimestre de 2020.
Por otro lado es válido destacar que “Colombia BIO” generó dos nuevos ejes temáticos definidos como “Expediciones BIO” y “Turismo Científico de Naturaleza” que se materializan como proyectos de Oferta Institucional y a su vez, en iniciativas de inversión en los departamentos a través del desarrollo de actividades de CTeI. Dichos proyectos pueden ser financiados directamente con recursos de Minciencias o, a través del Fondo de Ciencia, Tecnología e Innovación del Sistema General de Regalías (FCTeI-SGR). En el marco del FCTeI-SGR, el Programa gestionó tres (3) proyectos de oferta institucional con los Departamentos de Nariño, Valle del Cauca y Caquetá, a saber:
-	Departamento de Nariño: a través del proyecto oferta institucional de “Turismo Científico de Naturaleza” se diseñó e implementó una estrategia de innovación social de turismo de naturaleza científico en el territorio ancestral awá del Departamento de Nariño. Para este proyecto se invirtieron $11.444 millones del FCTeI-SGR.
-	Departamento de Valle del Cauca: a través del proyecto oferta institucional de “Turismo Científico de Naturaleza” se desarrolló una propuesta de turismo científico de naturaleza en el Departamento del Valle del Cauca con una inversión de $1.221 millones del FCTeI-SGR, siendo aprobado por el Órgano Colegiado de Administración y Decisión-OCAD.
-	Departamento de Caquetá:  a través del proyecto oferta institucional “Expedición BIO” se realiza el fortalecimiento de la gestión integral de la biodiversidad y los servicios ecosistémicos para el establecimiento de herramientas que contribuyan a su conservación en áreas de pos-acuerdo del departamento de Caquetá con una inversión de $5.298 millones del FCTeI-SGR siendo aprobado por el Órgano Colegiado de Administración y Decisión-OCAD.
</t>
  </si>
  <si>
    <t>Se espera en 2021 iniciar con las gestión asociada al cumplimiento de este indicador.</t>
  </si>
  <si>
    <t>En el marco de la gestión del programa Ondas, a primer semestre de 2020 Minciencias ha logrado:
•16.000 niños, niñas y adolescentes que desarrollan proyectos en los que abordan problemas, necesidades y oportunidades que identifican en sus territorios a través de la ciencia, la tecnología y la innovación . 
•800 maestros acompañados y capacitados por 60 asesores metodológicos que orientan el desarrollo de proyectos de investigación en las instituciones educativas.
•Se han gestionados convenios para la implementación del Programa en los departamentos de Cundinamarca, Chocó, Tolima, Risaralda, Guaviare, Antioquia, Bolívar y el municipio de San Andrés de Tumaco.
•Se ha realizado acompañamiento técnico a la implementación del Programa Ondas con recursos del SGR en los departamentos de Caldas, Atlántico, Arauca y Caquetá.
1.Divulgación y fortalecimiento
Durante el segundo trimestre año 2020 para el cumplimiento de la meta propuesta se desarrollaron, las siguientes actividades:
 Para avanzar en el desarrollo de los espacios de divulgación de la CTeI del Programa Ondas, se elaboró un documento de Diseño pedagógico de los encuentros de divulgación 2020, se presentó en el Comité de Dirección de Vocaciones y Formación en CTeI, las propuestas desarrollo tecnológico y el desarrollo de un programa de formación relacionado con temas de industrias 4.0.
Para la participación del Programa Ondas como expositor a nivel internacional en la ATHENA - Feria Nacional de Humanidades, Ciencias e Ingenierías 2020 a realizarse en el mes de febrero del año 2021, en Ciudad de México; se realizó el proceso Online para la inscripción de tres (3) grupos de investigación juveniles seleccionados en el IX Encuentro Nacional Ondas 4.0-2019. Se inscribieron los siguientes proyectos de investigación realizados por adolescentes: 1. “Extracción y evaluación de bromelina y compuestos fenólicos a partir de la cáscara de piña (Ananas Comosus) por radiación ultrasonido”, del Grupo Ondas BIOJEGA del departamento de Valle del Cauca, 2. “Bioplaguicidas a partir de hidrolatos obtenidos de plantas aromáticas cultivables en el municipio de Puerto Asís”, del Grupo Ondas WALINDEBIO del departamento de Putumayo, y 3. “Dispositivo electrónico, basado en el sistema de códigos braille, que permita la comunicación de forma asertiva con personas” del Grupo Ondas OMNES BRAILLE de Atlántico. 
Por otro lado, el Programa Ondas participó como expositor en la Virtual Regeneron ISEF 2020, realizada del 22 al 28 de mayo/2020 con el proyecto de investigación “Extracción y evaluación de bromelina y compuestos fenólicos a partir de la cáscara de piña (Ananas Comosus) por radiación ultrasonido”, finalista en la Science and Engineering Fair – ISEF 2020. Enlace:  Virtual Regeneron International Science and Engineering Fair starts next week! Register now.
Se elaboró un documento de estrategia de dinamización de la Comunidad Virtual Héroes Ondas que se desarrollará el segundo semestre de 2020 con la propuesta de plan de movilización de la comunidad para el segundo semestre de 2020. 
La comunidad virtual Héroes Ondas es una plataforma web diseñada por Minciencias que ha sido creada para que niños, niñas, jóvenes, maestros, asesores y demás personas o entidades interesadas en promover la investigación, la ciencia, la tecnología y la innovación compartan, discutan y aprendan a partir de la interacción con grupos de investigación Ondas y el reconocimiento de los proyectos que se están desarrollando en todo el país. Desde el año 2019 el Sistema de Información Ondas (SIO), una herramienta que pretende centralizar la información de las investigaciones realizadas por cada uno de los actores del Programa Ondas se integró con la comunidad virtual para facilitar el uso por parte de los diferentes actores del programa y poder tener centralizada toda la información de la implementación.
En el marco de la emergencia sanitaria decretada por el gobierno nacional y teniendo en cuenta la restricción en la movilidad y conglomeraciones, el Ministerio para desarrollar la estrategia y poder cumplir con los compromisos ha diseñado un plan de formación virtual a nivel territorial donde se propone hacer una formación de un asesor de cada una de las entidades coordinadoras para que sea el encargado de replicar con los demás asesores y profesores. Con esto se pretende dejar capacidad instalada en los territorios para que cuando sea necesario se realicen procesos de formación con nuevos grupos o nuevos actores del Programa Ondas. 
De esta forma se da cumplimiento a lo planeado durante el segundo trimestre del año 2020, para el desarrollo de la Estrategia para el fortalecimiento de los proyectos de investigación de niños, niñas y adolescentes a través de procesos de divulgación y movilidad nacional e internacional.
2.Formulación de política para el desarrollo de vocación científica
Durante el trimestre se ha afinado la propuesta de reingeniería del programa, así mismo se está adelantando el levantamiento de información que brinde más herramientas para estructuración y alistamiento de su pilotaje. Es así como para este proceso se han realizado dos propuestas de estructura, dos mesas de trabajo virtuales y se encuentra en curso una consultoría para la aproximación conceptual y rastreo de experiencias en emprendimiento y liderazgo, componentes de la propuesta de reingeniería para el fomento y desarrollo de vocaciones en CTeI de niños, niñas y adolescentes.
Para la reingeniería del Programa Ondas se elaboró el diagnóstico de la política de vocaciones de NNA, se desarrollaron dos mesas virtuales de consulta. La primera tuvo como propósito identificar fortalezas, debilidades, oportunidades y amenazas del programa Ondas, la segunda mesa se realizó con el propósito de identificar la pertinencia de la reingeniería del programa Ondas y aclarar algunos aspectos de su operación para aportar al DOFA. Esta mesa fue moderada por la Universidad Nacional y los participantes fueron los miembros del equipo técnico nacional del Programa Ondas.
Como se ha mencionado en los reportes anteriores y en respuesta a la contingencia por emergencia sanitaria por la que atraviesa el país a causa del COVID-19, se sigue desarrollando la estrategia Ondas en Casa, durante el mes reportado se publicó el tercer módulo desde esta estrategia, en el que se aborda la tercera etapa de la ruta metodológica del programa Ondas “establecer el camino”. Este material puede consultarse en el enlace: http://ondas.minciencias.gov.co/noticia/2
Como evidencia de este proceso se entrega el documento preliminar de la estrategia para el desarrollo de vocación científica, que incluye el informe de avance del desarrollo de mesas territoriales para el diseño de la estrategia 2021 para el desarrollo de vocación científica 
3.Gestión territorial
En el marco de la gestión territorial se realizó el proceso de revisión y último ajuste a las propuestas presentadas por los departamentos de Antioquia, Risaralda y Bolívar, esto con el fin de aportar al cumplimiento de la actual meta para este periodo del año, correspondiente a 5.000 “Niños, niñas y adolescentes y certificados en procesos de fortalecimiento de sus capacidades en investigación”. 
Por otro lado, se realizó solicitud a la ACAC la realización de dos convenios correspondientes a los departamentos de Antioquia y Risaralda, para este proceso se obtuvieron las versiones finales de las propuestas para implementar Ondas a partir de la estrategia Ondas en Casa, diseñada en el marco de la emergencia, así mismo se diligenció el formulario solicitado por la ACAC en la herramienta Unísono. 
Así mismo, se solicitó a cada una de las entidades el proceso de inscripción en la plataforma http://terceros.acac.org.co con el fin de cumplir con el proceso en la gestionar los convenios para la implementación del programa Ondas en el Territorio.
Dando cumplimiento a la cláusula novena del convenio 745-2019, se constituye el Comité Departamental con el fin de llevar a cabo las siguientes funciones en el marco del desarrollo del Programa Ondas Cundinamarca:
Seguimiento a la formulación e implementación del Programa Ondas a través del Sistema General de Regalías por medio del acompañamiento en la formulación del Proyecto Tipo denominado “Fortalecimiento de las vocaciones científicas en niños, adolescentes y jóvenes mediante la implementación del programa ondas en el Departamento del Cesar”, así mismo, apoyo en la implementación del proyecto fortalecimiento de las vocaciones científicas en niños, adolescentes y jóvenes en el departamento de Caquetá, adicionalmente se abordó la posibilidad de dar continuidad con el programa desde la estrategia Ondas en Casa.
Finalmente se instaló el primero comité departamental del Huila.
De esta forma, se da cierre al segundo trimestre el cual se ocupó del acompañamiento a los departamentos y entidades aliadas para la formulación de propuestas de implementación del programa Ondas y la formulación de propuestas para la puesta en marca de la estrategia Ondas en Casa, la cual como se menciona en los anteriores reportes y en este mismo, se diseñó en el marco de la actual emergencia sanitaría que vive el mundo entero a causa del COVID-19. Así mismo se continuó con el proceso de acompañamiento a regiones que se encuentran en implementación del programa a través de correos electrónicos, llamadas telefónicas y retroalimentación de instrumentos.
4.Proyectos especiales
Para dar cumplimiento a los objetivos planeados para el segundo trimestre se diseñó y formuló la propuesta de trabajo, focalización y plan de trabajo Clubes de Ciencia 2020. Esta propuesta promueve el fomento del pensamiento crítico e investigativo, la creatividad y de habilidades de comunicación, todo esto, en el marco de una visión positiva y proactiva hacia las ciencias y la tecnología. A través del desarrollo de taller virtuales denominados Clubes de Ciencia, en el marco de la pandemia por la COVID-19. 
Debido a la coyuntura mundial que se vive actualmente a causa de la pandemia SARS-COVID-19, y atendiendo a la necesidad de generar contenido de alta calidad de acceso virtual para los estudiantes colombianos nace el programa: Clubes de Ciencia Frontera (Versión Digital). El programa busca desarrollar diez (10) clubes virtuales en temáticas STEAM, con una duración total de cinco (5) semanas. Los clubes se dividirán en 2 grupos dirigido a estudiantes de secundaria, el primer grupo consistirá en 5 clubes diseñados para estudiantes entre los grados Sexto a Octavo (6°-8°) y el segundo grupo, consistirá en 5 clubes diseñados para estudiantes de los grados noveno a once (9°-11°) Teniendo en cuenta el acceso limitado a internet en algunas regiones de Colombia y buscando favorecer la mayor cantidad de niños, niñas y jóvenes posibles, los Clubes serán asincrónicos y se realizarán utilizando la plataforma Moodle (software diseñado para ayudar a los educadores a crear cursos en línea de alta calidad y entornos de aprendizaje virtuales), facilitando la participación de los estudiantes que no tienen acceso a internet de manera continua en sus casas. Como en pasadas ediciones, nuestros instructores internacionales y nacionales serán investigadores profesionales, o estudiantes de doctorado/postdoctorado afiliados a instituciones de alto nivel en el exterior y en Colombia. Los instructores participantes serán seleccionados mediante un proceso riguroso de evaluación, que determinará la calidad de sus propuestas de acuerdo con el modelo educativo que sigue el programa Clubes.
Finalmente para evaluar el impacto a corto plazo de los Clubes de Ciencia en los jóvenes participantes, se diseñarán dos encuestas para estudiantes. Una para ser administrada previamente al inicio de los clubes, y otra para ser realizada el último día de actividades. También se diseñará una encuesta post para instructores. Estas encuestas han sido administradas para estudiantes e instructores durante todas las seis ediciones previas de Clubes de Ciencia Colombia. Las encuestas son diseñadas de acuerdo con evaluaciones de IDDS Zero Waste, y el marco teórico y herramienta de investigación "Dimensiones de Éxito" (Dimensions of Success) elaborado por el Program in Education, Afterschool and Resiliency (PEAR) de Harvard University. Dimensiones de Éxito permite a los investigadores, profesionales, financiadores y otras partes interesadas hacer un seguimiento de la calidad de las oportunidades de aprendizaje en el ámbito de la ciencia, la tecnología, la ingeniería y la innovación.</t>
  </si>
  <si>
    <r>
      <t xml:space="preserve">Como resultado para el segundo trimestre en el programa estratégico Formación y vinculación de  capital humano en CTeI se tienen los siguientes resultados de acuerdo a las iniciativas programadas:
Créditos beca para la formación de doctores apoyadas por Minciencias y aliados, para esta iniciativa se cuentan con los aportes de Colfuturo con 155, becas bicentenario con 507 y becas Ecopetrol con un aporte de 2 becas, dando como resultado final 664 becas de Doctores.
Para las becas de formación de maestría apoyadas por Minciencias y aliados, se tienen los aportes de Colfuturo con 864 becas y Ecopetrol con 23 becas con un resultado final de 887 becas de maestría.
La meta para el segundo trimestre de estancias posdoctorales apoyadas por Minciencias y aliados es de 45 beneficiarios compuesta por 35 otorgadas en la convocatoria No 7 del Fondo de Ciencia Tecnología e Innovación SGR y 10 becas de Fulbright.
A continuación la gestión realizada en cada una de las iniciativas para este trimestre:
</t>
    </r>
    <r>
      <rPr>
        <b/>
        <sz val="11"/>
        <color theme="1"/>
        <rFont val="Arial Narrow"/>
        <family val="2"/>
      </rPr>
      <t>1.Convocatoria Aliados Fulbright</t>
    </r>
    <r>
      <rPr>
        <sz val="11"/>
        <color theme="1"/>
        <rFont val="Arial Narrow"/>
        <family val="2"/>
      </rPr>
      <t xml:space="preserve">
Durante el segundo trimestre se cerró la convocatoria Minciencias - Fulbright para estudios de Doctorado y se seleccionaron los beneficiarios para el desarrollo de estancias postdoctorales en el marco del Programa Visiting Scholl donde salen 10  beneficiados.
Esta beca apoya la formación de alto nivel de hasta cuarenta (40) profesionales e investigadores colombianos que deseen realizar programas de doctorado en los Estados Unidos a partir del segundo semestre del 2021. Los candidatos interesados deberán aplicar a programas ofrecidos por universidades estadounidenses que se encuentren en el Academic Ranking of World University – ARWU – Ranking General de Shanghái 2019 Top 500 o en el QS World University Rankings (Top 200 de acuerdo al programa de estudio). Este último ranking será aplicable únicamente para programas de doctorado en las siguientes áreas específicas: arte y diseño, arquitectura, artes escénicas, comunicación y estudios de medios; y literatura. Los candidatos seleccionados deberán regresar a Colombia al terminar su programa de estudios y permanecer en el país de acuerdo con las condiciones establecidas por la Comisión Fulbright Colombia y el Departamento de Estado de los Estados Unidos.
2.	Convocatoria Doctorado Docentes IES públicas
Esta convocatoria de doctorado para docentes de IES públicas era una iniciativa para dar respuesta a los compromisos de la Mesa de Diálogo con los Estudiantes. No obstante, las conversaciones han venido dirigiéndose hacia otras alternativas, por lo que la Convocatoria será retirada del Plan de Acción. En este sentido, las tareas planteadas inicialmente también se ajustarán.
3.	Convocatoria Doctorados en el Exterior Minciencias
Durante el segundo trimestre del 2020, se realizó la revisión de los términos de referencia de la Convocatoria Exterior 2020. Durante dicho periodo, fueron revisados por la Dirección de Vocaciones y Formación y por la Dirección de Inteligencia de Recursos de la CTeI. La Convocatoria está programada para abrir el 31 de julio de 2020.
4.Convocatoria para la Formación de Capital Humano de Alto Nivel para las Regiones
Convocatoria del Fondo de Ciencia, Tecnología e Innovación del Sistema General de Regalías para la conformación de un listado de propuestas de proyectos elegibles encaminadas a la formación de Capital Humano de alto nivel para las regiones, cuyo objetivo es incrementar la disponibilidad de capital humano con capacidades de investigación en prácticas pedagógicas en establecimientos educativos oficiales del departamento de Huila. Esta convocatoria es dirigida a directivos docentes o docentes de aula que se desempeñen en los niveles de preescolar, básica o media y tengan asignación académica en matemáticas, lenguaje, ciencias naturales o ciencias sociales (incluyendo filosofía), de establecimientos educativos oficiales en el Departamento del Huila, que estén nombrados en propiedad o en periodo de prueba y que 3) cuenten con admisión a uno de los programas ofertados en esta convocatoria, como medio de verificación se verifican los de términos de referencia revisada.
</t>
    </r>
    <r>
      <rPr>
        <b/>
        <sz val="11"/>
        <color theme="1"/>
        <rFont val="Arial Narrow"/>
        <family val="2"/>
      </rPr>
      <t xml:space="preserve">5.Programa Becas de Excelencia Doctoral del Bicentenario
</t>
    </r>
    <r>
      <rPr>
        <sz val="11"/>
        <color theme="1"/>
        <rFont val="Arial Narrow"/>
        <family val="2"/>
      </rPr>
      <t xml:space="preserve">De acuerdo con lo definido en el cronograma de los términos de referencia de la Convocatoria de Becas de Excelencia Doctoral del Bicentenario – Corte 2, el Listado Definitivo de Proyectos Elegibles fue publicado en la página web de Minciencias el pasado 29 de mayo de 2020. De las 56 propuestas de proyectos recibidas con 2.247 propuestas de tesis doctoral asociadas y una vez aplicados los criterios de evaluación y de asignación, 46 propuestas de IES fueron incluidas con 507 propuestas de tesis doctoral asociado.
</t>
    </r>
    <r>
      <rPr>
        <b/>
        <sz val="11"/>
        <color theme="1"/>
        <rFont val="Arial Narrow"/>
        <family val="2"/>
      </rPr>
      <t>6.Programa Crédito Beca Colfuturo</t>
    </r>
    <r>
      <rPr>
        <sz val="11"/>
        <color theme="1"/>
        <rFont val="Arial Narrow"/>
        <family val="2"/>
      </rPr>
      <t xml:space="preserve">
Como resultado del proceso de evaluación de la convocatoria del Programa Crédito Beca, fueron seleccionados 1019 candidatos, de los cuales 864 adelantarán estudios de maestría y 155 programas de doctorado.</t>
    </r>
  </si>
  <si>
    <t>omo resultado para el segundo trimestre en el programa estratégico Formación y vinculación de  capital humano en CTeI se tienen los siguientes resultados de acuerdo a las iniciativas programadas:
Créditos beca para la formación de doctores apoyadas por Minciencias y aliados, para esta iniciativa se cuentan con los aportes de Colfuturo con 155, becas bicentenario con 507 y becas Ecopetrol con un aporte de 2 becas, dando como resultado final 664 becas de Doctores.
Para las becas de formación de maestría apoyadas por Minciencias y aliados, se tienen los aportes de Colfuturo con 864 becas y Ecopetrol con 23 becas con un resultado final de 887 becas de maestría.
La meta para el segundo trimestre de estancias posdoctorales apoyadas por Minciencias y aliados es de 45 beneficiarios compuesta por 35 otorgadas en la convocatoria No 7 del Fondo de Ciencia Tecnología e Innovación SGR y 10 becas de Fulbright.
A continuación la gestión realizada en cada una de las iniciativas para este trimestre:
1.	Convocatoria Aliados Fulbright
Durante el segundo trimestre se cerró la convocatoria Minciencias - Fulbright para estudios de Doctorado y se seleccionaron los beneficiarios para el desarrollo de estancias postdoctorales en el marco del Programa Visiting Scholl donde salen 10  beneficiados.
Esta beca apoya la formación de alto nivel de hasta cuarenta (40) profesionales e investigadores colombianos que deseen realizar programas de doctorado en los Estados Unidos a partir del segundo semestre del 2021. Los candidatos interesados deberán aplicar a programas ofrecidos por universidades estadounidenses que se encuentren en el Academic Ranking of World University – ARWU – Ranking General de Shanghái 2019 Top 500 o en el QS World University Rankings (Top 200 de acuerdo al programa de estudio). Este último ranking será aplicable únicamente para programas de doctorado en las siguientes áreas específicas: arte y diseño, arquitectura, artes escénicas, comunicación y estudios de medios; y literatura. Los candidatos seleccionados deberán regresar a Colombia al terminar su programa de estudios y permanecer en el país de acuerdo con las condiciones establecidas por la Comisión Fulbright Colombia y el Departamento de Estado de los Estados Unidos.
2.	Convocatoria Doctorado Docentes IES públicas
Esta convocatoria de doctorado para docentes de IES públicas era una iniciativa para dar respuesta a los compromisos de la Mesa de Diálogo con los Estudiantes. No obstante, las conversaciones han venido dirigiéndose hacia otras alternativas, por lo que la Convocatoria será retirada del Plan de Acción. En este sentido, las tareas planteadas inicialmente también se ajustarán.
3.	Convocatoria Doctorados en el Exterior Minciencias
Durante el segundo trimestre del 2020, se realizó la revisión de los términos de referencia de la Convocatoria Exterior 2020. Durante dicho periodo, fueron revisados por la Dirección de Vocaciones y Formación y por la Dirección de Inteligencia de Recursos de la CTeI. La Convocatoria está programada para abrir el 31 de julio de 2020.
4.	Convocatoria para la Formación de Capital Humano de Alto Nivel para las Regiones.
Convocatoria del Fondo de Ciencia, Tecnología e Innovación del Sistema General de Regalías para la conformación de un listado de propuestas de proyectos elegibles encaminadas a la formación de Capital Humano de alto nivel para las regiones, cuyo objetivo es incrementar la disponibilidad de capital humano con capacidades de investigación en prácticas pedagógicas en establecimientos educativos oficiales del departamento de Huila. Esta convocatoria es dirigida a directivos docentes o docentes de aula que se desempeñen en los niveles de preescolar, básica o media y tengan asignación académica en matemáticas, lenguaje, ciencias naturales o ciencias sociales (incluyendo filosofía), de establecimientos educativos oficiales en el Departamento del Huila, que estén nombrados en propiedad o en periodo de prueba y que 3) cuenten con admisión a uno de los programas ofertados en esta convocatoria, como medio de verificación se verifican los de términos de referencia revisada.
5.	Programa Becas de Excelencia Doctoral del Bicentenario
De acuerdo con lo definido en el cronograma de los términos de referencia de la Convocatoria de Becas de Excelencia Doctoral del Bicentenario – Corte 2, el Listado Definitivo de Proyectos Elegibles fue publicado en la página web de Minciencias el pasado 29 de mayo de 2020. De las 56 propuestas de proyectos recibidas con 2.247 propuestas de tesis doctoral asociadas y una vez aplicados los criterios de evaluación y de asignación, 46 propuestas de IES fueron incluidas con 507 propuestas de tesis doctoral asociado.
6.	Programa Crédito Beca Colfuturo
Como resultado del proceso de evaluación de la convocatoria del Programa Crédito Beca, fueron seleccionados 1019 candidatos, de los cuales 864 adelantarán estudios de maestría y 155 programas de doctorado.</t>
  </si>
  <si>
    <t>Dirección de Vocaciones y Formación en CTeI</t>
  </si>
  <si>
    <t>En 2020, Minciencias para el fomento de vocaciones en jóvenes, se destaca:
Para el primer trimestre se inicia el cumplimiento de la meta programática con el aporte de 2 Jóvenes investigadores e innovadores apoyados por Minciencias y aliados a través del convenio suscrito con ECOPETROL. Para este período se adjunta el informe final de la situación de los niños y jóvenes a partir del proyecto “Apoyo técnico y conceptual al programa Jóvenes Investigadores e Innovadores en la identificación de las diferentes fuentes de información a partir de las cuales se pueda conformar una base de datos estadísticos sobre la situación actual de los jóvenes del país. Para el segundo trimestre se realizó revisión y visto bueno del informe final del contrato No 17 - 2020 entregado por el Centro de Investigación y Desarrollo - CID de la UNAL sobre la minería de datos como insumo de la construcción de la política. Se presentó al equipo líder en política de cada área un cronograma de trabajo con las actividades a realizar las cuales se trabajarán de manera tal que vaya paralelamente al cronograma de construcción del Conpes del Ministerio. Igualmente se explicó las actividades de ese cronograma y el formato para la construcción del documento. Desde el área de jóvenes se propuso que el CID de la Universidad Nacional de Colombia, quienes venían apoyando el proceso de construcción de política de jóvenes, acompañaran y apoyaran en este proceso también de manera transversal a todas las áreas. Desde el Ministerio se ha decidido tomar como uno de los experimentos la estrategia de Mujer + Ciencia + Equidad el cual estará enfocado fundamentalmente a generar condiciones para que niñas y mujeres colombianas, que tradicionalmente no cuentan con oportunidades para desarrollar su potencial en CteI, cuenten con un instrumento robusto de financiación de estrategias conducentes al cierre de dichas brechas. Se ha avanzado en la organización y metodología para la realización de las primeras mesas con expertos y consultas virtuales, las cuales se realizarán en la tercera semana de julio del 2020. Se avanzó en la construcción de la base de datos de los actores que participarán en la mesa de expertos y en las consultas virtuales de la primera etapa. Hacia la primera semana de julio se va a contar con el diagnóstico y un DOFA de la política, en el cual las áreas técnicas y el consultor han venido trabajando y los cuales se validarán en la primera consulta pública.
2-	 Convocatoria para el fortalecimiento de proyectos de CTeI en ciencias de la salud con talento joven e impacto regional – 2020
En el primer trimestre del año MinCiencias y el Ministerio de Salud y Protección Social definieron la asignación de recursos donde se busca promover acciones dirigidas a afrontar los retos del país en materia de salud, mediante el fortalecimiento de proyectos de investigación en ciencias de la salud.
El objetivo es fortalecer proyectos de investigación en ciencias de la salud, a partir de la vinculación de jóvenes con excelencia académica y la integración del enfoque de apropiación social del conocimiento mediante la ciencia, la tecnología y la innovación, que contribuyan al mejoramiento de las condiciones de salud de los ciudadanos a nivel regional.
Teniendo en cuenta la contingencia a nivel mundial con el COVID 19, se presentó la propuesta de modificar la apertura de la convocatoria para el segundo trimestre de 2020, la cual fue aprobada.
Para el segundo trimestre se dio apertura a la convocatoria el 15 de mayo de 2020 mediante la resolución 0481 de 2020. El 5 de junio de 2020, se realizó socialización de la convocatoria con la Fundación Universitaria Areandina, quienes desde ésta IES solicitaron el espacio para aclarar las dudas frente a la convocatoria, se contó con la participación de IES del Departamento de Santander. El 21 de mayo de 2020, se realizó la socialización al grupo de atención al ciudadano, donde se presentaron los términos de referencia, y relación de preguntas frecuentes.
El 10 de junio de 2020, se llevó a cabo jornada de socialización a través de la plataforma ZOOM en el enlace https://renata.zoom.us/meeting/register/tJYsce6gpjMqH9JGqeOQ98-dhmLSLDyvuah4, se contó con la participación de 297 personas. Se transmitió en simultáneo en el link del canal de Youtube de Minciencias, https://www.youtube.com/channel/UCnHLPpahfZdAMLON_EedlcA 
Se realizaron en articulación con la Dirección de Capacidades y Divulgación y Dirección de Vocaciones y Formación 5 talleres participativos, los cuales se llevaron a cabo los días 16, 18 y 24 de junio de 2020, en simultáneo de manera virtual a través de Google Meet.
Participaron 237 asistentes de Instituciones de Educación Superior públicas y privadas, Centros de Investigación e Institutos de Salud de diferentes regiones del país.
Asistieron Investigadores, docentes, líderes de grupos de investigación, coordinadores de investigación, jóvenes investigadores beneficiarios y candidatos a jóvenes talento, auxiliares de investigación, entre otros.
3-	Pasantías internacionales de CTeI para jóvenes pregrado ejecutadas por aliados
Una de las estrategias del Ministerio de Ciencia Tecnología e Innovación desde la Dirección de Vocaciones y formación en CTeI es la implementación de pasantías internacionales de investigación a través de las cuales se ofrece una experiencia de investigación a estudiantes de pregrado en áreas de interés para el país, con el fin de promover la vocación científica en jóvenes, facilitar su inserción redes internacionales de conocimiento y fortalecer una cultura que valore el conocimiento. Desde el año 2019 se vienen gestionando distintas alianzas que han continuado en el primer trimestre de 2020 las cuales se relacionan a continuación: 
•	Pasantías de investigación en Brasil: Se está adelantando la elaboración y firma del convenio con la Asociación Colombiana de Universidades – ASCUN, que tiene con objeto aunar esfuerzos técnicos, financieros y administrativos para gestionar la realización de pasantías de investigación de jóvenes colombianos en instituciones de educación superior en Brasil, para movilizar 38 estudiantes. En el segundo trimestre se define que será suspendida esta iniciativa dadas las condiciones de movilidad a causa de la pandemia.
•	Pasantías de investigación en Canadá: Se está adelantando la elaboración y firma del convenio con MITACS, que es una organización canadiense de investigación sin fines ánimo de lucro que, en asociación con la academia de ese país, la industria privada y el gobierno, opera programas de investigación y capacitación en campos relacionados con la innovación industrial y social. Bajo esta alianza se espera que 20 estudiantes realicen la pasantía de investigación. En el segundo trimestre se define que será aplazada para la próxima vigencia esta iniciativa dadas las condiciones de movilidad a causa de la pandemia.
•	Pasantías de investigación en Estados Unidos: Se está gestionando la elaboración del convenio que tiene como objeto aunar esfuerzos técnicos, administrativos y financieros para conformar el Fondo Semilla Colombia - MINCIENCIAS y Universidad Nacional de Colombia en el marco del programa MISTI (MIT International Science and Technology Initiatives) del Instituto de Tecnología de Massachusetts - MIT de los Estados Unidos de América y así apoyar la cooperación científica y tecnológica en determinados ámbitos de interés entre las partes. En el marco de este convenio se van a apoyar 6 Estancias en investigación para docentes MIT y UNAL, 6 Estancias en investigación para estudiantes de postgrado MIT y UNAL, y Minciencias apoyará 6 Becas pasantía en investigación para estudiantes de pregrado de la UNAL. En el segundo trimestre y debido a la situación e incertidumbre actual que cuenta el mundo en medio de la pandemia, la planeación y cronograma realizados para la suscripción del convenio y apertura de la convocatoria por parte del MIT se han tenido que replantear. Se realizó una reunión con la Oficina de Relaciones Internacionales de la UNAL sede Bogotá, en donde se revisó el tema coyuntural generado por la pandemia Covid-19 y se llegó al acuerdo de continuar con la gestión para el convenio y proyección de movilización de los jóvenes para el segundo semestre del 2020. De acuerdo con la información entregada por el MIT, la convocatoria del Fondo Semilla de Colombia Minciencias - Unal se realizaría hacia septiembre-octubre del 2020, quedan por confirmar fecha exacta. Se logró retomar contacto con los aliados en el inicio del trimestre y se ha venido trabajando en los acuerdos que se incluyen en el formato de solicitud del convenio de Minciencias. En el mes de Junio, se realizó una reunión con el MIT y la UNAL, en donde desde las áreas técnicas se aclararon dudas y se llegaron a acuerdos sobre la información incluida en el formato de solicitud del convenio compartido. Las partes dan aval al mismo, pero queda pendiente por parte del MIT aprobar desde el área jurídica utilizar el formato del convenio de Minciencas, ya que el MIT explica que siempre celebran el convenio en el formato del MIT, no importa el país. A la fecha no se cuenta con respuesta por parte del MIT por lo tanto no se ha podido iniciar con el proceso de suscripción del convenio.
•	Pasantías de investigación en Alemania: Elaboración y firma del convenio con la Fundación de Ciencia y Tecnología Colombo Alemana - FunCyTCA la cual cuenta con programas de becas que tienen como propósito promover la innovación tecnológica y científica para contribuir al fortalecimiento de la competitividad en Colombia. El objetivo de este convenio es el de aunar esfuerzos técnicos, administrativos y financieros, para la implementación de pasantías internacionales de investigación e innovación en Alemania en el marco del programa Nexo Global de Minciencias, para movilizar 12 estudiantes. En el segundo trimestre se informa al área de Internacionalización, que debido a que no se obtuvo respuesta alguna sobre los documentos necesarios para avanzar en el trámite de solicitud del convenio con FunCyTCA y teniendo en cuenta que no nos han respondido ni a las llamadas ni a los correos enviados, el programa toma la decisión de no continuar con el proceso por este año y disponer de los recursos destinados para el mismo. Esto obedece a que la Dirección de Vocaciones y Formación de CteI debe dar cuenta a fin de año por la mejor ejecución de los recursos.
Es importante mencionar que la elaboración de los convenios se ha visto retrasada por aspectos asociados con el alza en las divisas extranjeras (dólar Estados Unidos, dólar canadiense, euro) por otra parte, la pandemia global ocasionó que en los distintos países se tomaran medidas de aislamiento social, cierre de aeropuertos internacionales, suspensión de actividades presenciales, entre otras. Al cierre de la presentación del presente informe no se tiene una prospectiva clara sobre el comportamiento de la economía y el desarrollo de la pandemia. Sin embargo, se prevé que estas situaciones afectarán el desarrollo de las pasantías internacionales de investigación en el año 2020.
4-	Convocatoria Beca pasantía Nacional Centro de Memoria Histórica
Para el primer trimestre se da apertura a la convocatoria hacia una mayor compresión del conflicto armado, las víctimas y el conflicto armado, las víctimas y el conflicto armado para esto se suscribió un convenio especial de cooperación entre el Centro de Memoria Histórica, Minciencias y la Fiduprevisora como administradora del Patrimonio Autónomo del Fondo Francisco José de Caldas, en el cual permitirá desarrollar proyectos y actividades de investigación sobre el conflicto armado de las víctimas, paz y reconciliación cuyos resultados contribuyan a la apropiación social y generación de nuevo conocimiento. En el segundo trimestre las actividades inicialmente establecidas para el segundo trimestre del año, tuvieron que ser ajustadas debido a la coyuntura de salud pública generada por el Covid19, para atender la contingencia, se publicó adenda No 1 de la convocatoria con el fin de ampliar la fecha de cierre de la convocatoria hasta el 05-06-2020 a las 4:00 pm, como plazo para la presentación de propuestas en el marco de la convocatoria 872 de 2020. En el segundo trimestre se da el cierre de la convocatoria el 05 de junio a las 4:00 pm, recibiendo así un total de 85 propuestas radicadas, las cuales pasaron a revisión de requisitos mínimos por parte del grupo de registro entre el 8 al 12 de junio, de esta primera revisión se recibió una base 15 de junio, en donde se señalaba que de las 85 propuestas radicadas, 39 propuestas cumplían con la totalidad de requisitos y 46 propuestas tenían algún ajuste por realizar. Una vez surtida esa primera etapa de revisión, se habilita del 16 al 18 de junio la plataforma SIGP, con el fin de que los proponentes revisen las observaciones generadas y realicen los ajustes correspondientes según sea el caso. Finalizado el periodo de ajuste de requisitos en el SIGP, se recibe por parte del grupo de registro una segunda base que consolida la revisión final de los requisitos mínimos, arrojando los siguientes resultados; de las 85 propuestas recibidas solo 80 pasan a la fase de evaluación de la convocatoria. De las 5 propuestas que no pasan a fase de evaluación se destaca que 3 de ellas no cumplieron con el “dirigido a” de la convocatoria y las otras 2, salen del proceso de evaluación por la condición in habilitante 7.3 El grupo de investigación proponente deberá limitarse a presentar sólo una propuesta identificada en una única temática de esta convocatoria. Se verificará si el grupo de investigación presenta más de una propuesta y de ser así, se anulará la segunda solicitud presentada.
5-	Convocatoria Jóvenes Investigadores de Medicina (Alianza Minciencias, ASCOFAME, ICPC)
El objetivo de esta convocatoria es fomentar la vocación científica en investigación de jóvenes profesionales en medicina o estudiante de medicina que se encuentre finalizando el internado, a través de la realización de una beca pasantía durante la ejecución del Servicio Social Obligatoria (SSO), en alianza con grupos de investigación, desarrollo tecnológico o de innovación, con reconocimiento vigente por MINCIENCIAS a la fecha de cierre de la convocatoria
Debido a lo anterior, se suscribió el Convenio de aportes con el ICPC de Pfizer (Instituto Científico Pfizer de Colombia – ICPC), la Asociación Colombiana de Facultades de Medicina – ASCOFAME, y la Fiduciaria la Previsora S.A. actuando como vocera y administradora del Patrimonio Autónomo Fondo Nacional de Financiamiento para la Ciencia, la Tecnología y la Innovación “Francisco José de Caldas”.
Con esta perspectiva, Jóvenes Investigadores de MINCIENCIAS en conjunto con el Instituto Científico Pfizer Colombia – ICPC y la Asociación de Facultades de Medicina - ASCOFAME, entregará becas – pasantía gracias al éxito de la prueba piloto - convocatoria 813-2018, para el desarrollo de pasantías de profesionales en medicina avalados por centros de investigación en alianza con grupos de investigación reconocidos por MINCIENCIAS que cuenten con una plaza para el Servicio Social Obligatorio (SSO) aprobadas por las Secretarias Departamentales de Salud o la Secretaria Distrital de Salud de Bogotá, avalada por el Ministerio de Salud y Protección Social, y a su vez permitan la vinculación de los jóvenes profesionales que realizan su formación en IES adscritas a ASCOFAME. Los jóvenes deben pertenecer a Facultades de medicina afiliadas a ASCOFAME.
Sin reporte en el segundo trimestre
6-	Proyecto especial gestión para la innovación de jóvenes (Alianza Minciencias - SENA).
Minciencias en alianza con el Servicio Nacional de Aprendizaje SENA busca articular sus estrategias y programas a fin de promover, potenciar y fortalecer los programas de investigación, desarrollo tecnológico e innovación del SNCTel.
A través del convenio No 593/186, se desarrollan actividades para fortalecer el sector empresarial a diferentes actores del SNCTel, tales como Pymes, IES, Grupos de Investigación, Centros de Investigación y Desarrollo Tecnológico desarrollar capacidades de investigación aplicada en los Centros de Formación del SENA, promover la cultura de la innovación y la competitividad del país y apoyar la ejecución de proyectos de CTel que beneficien.
A través de la Dirección de Mentalidad y Cultura desarrolla acciones encaminadas a generar  capacidades de gestión de la innovación empresarial y el desarrollo tecnológico en el sector productivo, en entidades del SNCTeI y en instructores y aprendices del SENA que se constituyan en multiplicadores de la cultura de la innovación, de la misma forma a Implementar estrategias de transformación cultural, educación, participación y trans- ferencia de conocimientos, para la creación de capacidades de gestión a nivel local y regional desde sus necesidades, potencialidades y oportunidades, contribuyendo así a la Apropiación Social de la Ciencia y la Tecnología, fortalecer procesos de aprendizaje, reflexión y desarrollo de competencias para la vida en los aprendices e instructores SENA con la formación de grupos de pensamiento.
Para lograr estos propósitos, se plantean 3 estrategias de las cuales una de ellas va dirigida a: "El fortalecimiento de gestión pedagógica y formación en competencias para la CTel en jóvenes", misma que desde el 2017 ha sido liderada por la Universidad Politécnica de Valencia - UPV, quien formó a 243 instructores y 486 aprendices, donde fortalecieron sus procesos de aprendizaje, reflexión y desarrollo de competencias y herramientas para la innovación a través de proyectos de investigación e innovación.
Por lo anterior, continuar con este proceso es fundamental en la medida que involucra a instructores y aprendices SENA, quienes por un lado serán multiplicadores de las herramientas y competencias, y, por otro, aportan a la consolidación de grupos de cono- cimiento a través del desarrollo de proyectos de investigación e innovación pertinentes a las realidades y necesidades de las regiones a la cuales pertenecen.
Sin reporte en el segundo trimestre
7-	Apoyo Concurso Otto de Greif JII
Concurso Nacional Otto de Greiff es un certamen creado por la Universidad Nacional de Colombia, en un esfuerzo conjunto con la Universidad de Antioquia, la Universidad de los Andes, la Universidad Pontificia Bolivariana, la Universidad EAFIT, la Pontificia Universidad Javeriana, la Universidad del Norte, la Universidad del Rosario, la Universidad Industrial de Santander y la Universidad del Valle, con el fin de fortalecer sus relaciones interinstitucionales para promover la investigación y las comunidades académicas.
En este concurso se evalúan los mejores trabajos de grado, de pregrado, realizados en el año anterior a la convocatoria del Concurso, en cada una de las Universidades miembros. Participan los trabajos que hayan sido seleccionados mediante un concurso interno, entre aquellos que obtuvieron menciones honoríficas, meritorias, laureadas o premios especiales. El objetivo es resaltar y estimular aquellos trabajos de grado que por su calidad merecen el reconocimiento de la comunidad universitaria, con el fin de promover la actividad investigativa en la formación de los nuevos profesionales.
MINCIENCIAS, suscribió el convenio marco de cooperación No. 395-2018 con la Pontificia Universidad Javeriana, Universidad de Antioquia, Universidad de los Andes, La Fundación Universidad del Norte, Colegio Mayor Nuestra Señora del Rosario, Universidad del Valle, Universidad Industrial de Santander y la Universidad Nacional de Colombia con el objeto de Aunar esfuerzo técnicos, financieros y logísticos para fortalecer la vocación en investigación e innovación de jóvenes investigadores e innovadores, mediante el otorgamiento de becas-pasantías a los seleccionados por el Concurso Nacional Otto de Greiff “Mejores trabajos de grado de Pregrado”.
La resolución 031-2019 de la Universidad Nacional de Colombia hace público el reconocimiento a los ganadores del concurso y con la confirmación de la Universidad Nacional de los primeros puestos de los ganadores del Concurso, Minciencias-Jóvenes Investigadores, procederá a realizar la solicitud de elaboración de los convenios derivados con las Universidades de los jóvenes ganadores.
En el segundo trimestre, el 3 de junio de 2020 la Universidad Nacional de Colombia notificó a la Directora de Vocaciones y Formación en CTeI (e) y Gestora del Programa Jóvenes Investigadores e Innovadores, los seis (6) ganadores del Concurso Nacional Otto de Greiff versión 23.
 El aporte de la Dirección de Vocaciones y Formación en CTeI para estos beneficiarios será de $113.763.269 equivalente al 60% de seis (6) becas pasantías, cada una por un valor de $18.960.545. 
 El 40% restante correspondiente a $12.640.363 por cada joven, será aportado por las Universidades que hacen parte del Convenio Especial de Cooperación No. 395-2019 celebrado entre Colciencias (Hoy Ministerio de Ciencia, Tecnología e Innovación) y las Universidades participantes en el Concurso Nacional Otto de Greiff.
 En éste sentido, el valor de la beca pasantía será de $31.600.908 recursos que serán otorgados a los beneficiarios con pagos mensuales iguales por 12 meses.
8-	Convocatorias becas pasantía de jóvenes innovadores en articulación con el Viceministerio de Conocimiento Innovación y Productividad
El Ministerio de Ciencia, tecnología e Innovación - MINCIENCIAS, apoya la formación para la ciencia, la Tecnología y la Innovación (CTI) mediante la vinculación de jóvenes profesionales con excelencia académica que quieran desarrollar o fortalecer sus capacidades en innovación y apoyar a las empresas del departamento de Santander en la generación de resultados de innovación con el fin de aumentar el crecimiento y competitividad de la región.
La invitación privada se enmarca dentro del programa Sistemas de Innovación Empresarial IV Cohorte que hace parte de uno de los beneficios que el gobierno ha puesto a disposición de las empresas firmantes del PACTO POR LA INNOVACIÓN, una estrategia que busca movilizar y afianzar el compromiso de las empresas para invertir en innovación como parte de su estrategia de crecimiento. 
Los Jóvenes Investigadores e Innovadores que se les asigne una empresa en el marco del programa Sistemas de Innovación empresarial tendrán la oportunidad de participar de un proceso de entrenamiento de alto nivel en innovación por 6 meses y participar en el desarrollo de un proyecto piloto seleccionado por la empresa durante otros 6 meses. 
Durante el primer trimestre se adelantaron los términos de referencia para que la Cámara de comercio hiciera apertura de la convocatoria.
En el segundo trimestre se desarrollan las siguiente estrategias:
+O28
En el marco de la pandemia por el Covid-19, el Programa Jóvenes Investigadores e Innovadores desarrolló una estrategia en alianza con la Consejería Presidencial para la Juventud, el Ministerio de CTeI, la Empresa privada y la Academia, con el objeto de brindar soluciones científicas ante la pandemia del Covid-19 en regiones vulnerables del país, lideradas por jóvenes “agentes de cambio” en la prevención, atención y control de la emergencia sanitaria del Covid-19.
Las propuestas fueron presentadas por los jóvenes investigadores y grupos de investigación a un grupo de empresarios, a través de una rueda de "negocios", que denominamos "rueda de investigación y sinergia empresarial” con el propósito de encontrar financiación. Participaron empresas como, Ecopetrol, Grupo Corona, Hocol, GSK, Argos, Terpel, Corbeta y Amazon, entre otras, los empresarios mostraron su interés con aportes en especie, asesoría técnica y de propiedad intelectual, pero ninguno con aporte económico para la financiación de las propuestas
Se presentaron: 8 grupos de investigación, dispuestos a contribuir con sus propuestas de alto nivel tecnológico e investigativo y 21 jóvenes “agentes de cambio” comprometidos con la pandemia del Covid-19.
CONVOCATORIA EN ALIANZA CON EL SENA 2020
Se amplio el alcance con el objeto de reactivar la economía de las empresas para volverlas más competitivas para los cual el SENA destinara $27. Mil millones para financiar 120 proyectos, donde se vincularán dos jóvenes por proyecto. Se están elaborando los términos de referencia y reglamento de jóvenes innovadores, conjuntamente con la Dirección de Uso del Conocimiento. Se tiene previsto abrir la convocatoria a finales del mes de julio, y su cierre en el mes de septiembre.
INVITACIÓN COLOMBIA GENOMICA y EXPEDICIONES BIO – NIÑOS Y JOVENES
Se tiene previsto realizar una mesa técnica con la Dirección de Vocaciones y Talento Humano y la Dirección de Uso del Conocimiento para estructurar una invitación que involucre, niños y jóvenes con impacto regional. Esta invitación se tiene prevista para el tercer trimestre.
INICIATIVAS EN ALIANZA CON LA ANH (Energía) Y FAC (Innovación marítima)
Se tiene previsto realizar una mesa técnica con la Dirección de Conocimiento para incluir en estas iniciativas la vinculación de jóvenes innovadores, se discutirá el perfil de los jóvenes en cada una.
FONDO MUJER – EMPRENDIMIENTO
Se encuentra en estructuración la propuesta - Fondo Mujer, tiene el componente de emprendimiento, donde estamos revisando la estrategia la vincular jóvenes innovadoras.
9-	Becas pasantía JII en el marco del banco de financiables de la convocatoria 852-2019 Conectando Conocimiento, realizada con la Dirección de Generación de Conocimiento.
En el marco de la convocatoria “Conectando Conocimiento” 852 de 2019, se financiaron 32 jóvenes investigadores e innovadores adicionales los cuales serán vinculados a 4 programas y 4 proyectos por valor de $572.393.776 
En 2019 se financiaron 174 jóvenes, los recursos se asignaron en el CDR 14447 por valor de $3.200.000, en el cual se dispone de un saldo por valor de $63.759.102. Este recurso así como el asignado en el CDR Global 15646 del 18 de mayo de 2020 por valor de $508.634.674 permitirá la financiación de los 32 jóvenes.
10-	Convocatoria para el fortalecimiento de CTeI en Instituciones de Educación Superior (IES) Públicas 2020 - Estudiantes de pregrado y maestría.
La Dirección de Vocaciones y Formación en CTeI desde el Programa Jóvenes Investigadores e Innovadores, apoya técnicamente en la construcción de los Términos de Referencia de la Convocatoria de Fortalecimiento de IES Públicas,  que se realiza en el marco del cumplimiento del numeral 8 del Acuerdo generado en la Mesa de Diálogo para la Construcción de Acuerdos para la Educación Superior Pública del 14 de diciembre de 2018, suscrito entre los representantes del Movimiento Estudiantil y Profesoral y los Representantes del Gobierno Nacional.
Esta Convocatoria está encaminada a conformar un banco de proyectos elegibles para el fortalecimiento de CTeI en Instituciones de Educación Superior (IES) públicas, a través de propuestas enmarcadas en los siguientes mecanismos:
1: Proyectos de Investigación; mecanismo 
2: Proyectos de Desarrollo Tecnológico; y mecanismo 
3: Proyectos de Innovación. Estos tres mecanismos buscan adicionalmente, la vinculación de estudiantes de diferentes niveles de formación para el fortalecimiento de competencias y habilidades en I+D+i y la integración del enfoque de apropiación social del conocimiento en los proyectos de investigación.
En este marco se reporta la participación en las mesas de diálogo y en las mesas técnicas de la institución, entregando como producto el aporte a los TDR y a la construcción del anexo 6 correspondiente al componente de fortalecimiento de competencias y habilidades de estudiantes en I+D+i, los cuales se encuentran en revisión por parte de los integrantes de la mesa de diálogo.
Para el segundo trimestre esta iniciativa se redefine y no tendrá gestión dentro del marco de esta convocatoria. 
11-	Fortalecimiento de comunidad y generación de redes de jóvenes CTeI
En este momento, el Ministerio de Ciencia, Tecnología e Innovación – MINCIENCIAS- se encuentra en un proceso de reestructuración, a la luz de lo establecido en el Plan Nacional de Desarrollo, las recomendaciones de la Misión de Sabios 2019 y los objetivos estratégicos del Ministerio.  De acuerdo a lo anterior, se decide proyectar una estrategia que se desarrollará hasta abril la cual contará mensualmente con una temática determinada con contenido original, Facebook Live, contenido MINCIENCIAS y de la estrategia Todo es Ciencia, entre otros. JII entregará las temáticas a trabajar y Difusión presentará una propuesta para cada mes. Esto con el objetivo de que para la finalización del mes de abril se cuente con más claridad a nivel ministerial en lineamientos y proyecciones y así para poder organizar nuestra estrategia del año alineada con los intereses del ministerio. Igualmente, se acuerda que la comunidad estará este año bajo el marco de los 25 años del programa JII, se realizarán reuniones mensuales para el seguimiento de la comunidad y revisión del plan de trabajo del siguiente mes articulada entre ambos programas, se realizará una revisión y ajuste a las preguntas de caracterización de la comunidad y se continuará con este proceso revisando también su metodología.
Para el segundo trimestre la comunidad JII cuenta con 612 miembros. En este trimestre, debido a la situación actual y crisis humanitaria ocasionada por el COVID-19 a nivel mundial y de acuerdo al lineamiento entregado por el área de difusión y que a su vez fue recibido desde el área de comunicaciones, se suspenden los Facebook live proyectados para el mes de abril y mayo, así como las temáticas planteadas en contenidos. De acuerdo a lo anterior, este trimestre se compartieron publicaciones institucionales y realizadas desde la página todo es ciencia. Igualmente se apoyó a la Consejería de Juventudes de la Presidencia en la publicación de la elección de Consejos de Juventud y la estrategia de pedagogía de las elecciones, en donde por medio de la comunidad se realizó difusión de piezas y del material pedagógico elaborado desde la Consejería y los documentos emitidos por la Registraduría Nacional del Estado Civil frente al particular y se aprobaron publicaciones compartidas por los jóvenes.
12-	Gestión territorial y de alianzas nacionales e internacionales jóvenes CTeI
El programa de Jóvenes Investigadores e Innovadores es de gran importancia para el país si se tiene en cuenta que desde hace 25 años su implementación ha permitido generar el acercamiento de jóvenes profesionales colombianos con la investigación y la innovación, a través de su vinculación a grupos de investigación mediante una beca – pasantía. Así mismo promueve la formación y fortalecimiento de las habilidades técnicas y vocacionales de los jóvenes para su ingreso y/o permanencia en el SNCTI. Lograr que cada vez más jóvenes vean en la generación de conocimiento y en la innovación, una opción para su proyecto de vida y laboral es fundamental para fortalecer la cultura científica e innovadora en el país. 
Una de las oportunidades más importantes está basada en la identificación de los potenciales aliados que representen una posibilidad de articulación que permitan incrementar los recursos financieros y técnicos, para ampliar la cobertura del número de Jóvenes Investigadores e Innovadores apoyados por Minciencias y aliados. Así mismo, estas alianzas constituyen un escenario para posicionar las estrategias del Ministerio en temas de vocaciones, articular esfuerzos que permitan hacer uso eficiente de los recursos y de esta manera no duplicar esfuerzos.
Con ocasión de la expedición del Decreto 2226 de 2019 “Por el cual se establece la estructura del Ministerio de Ciencia, Tecnología e Innovación”, en el artículo 19, numeral 9, se establece el mandato de gestionar y promover, en coordinación con la Dirección de Inteligencia de recursos de la CTeI. instrumentos y mecanismos de financiación para el desarrollo de actividades de CTeI, relacionados con la Funciones de la Dirección de Vocaciones y formación en CTeI. Por lo anterior se requiere dirigir la mirada a la construcción de alianzas que permitan aunar esfuerzos para llegar a más jóvenes y ampliar el relevo generacional de científicos e innovadores del país.
Desde el Programa de Jóvenes investigadores se han contactado más de 70 empresas e instituciones, nacionales e internacionales, con el propósito de aunar esfuerzos financieros o técnicos para fortalecer las distintas iniciativas Jóvenes Agentes de Cambio, Jóvenes Investigadores e Innovadores y Nexo Global. Como resultado de esta gestión se proyecta para el segundo semestre la consolidación de convenios de cooperación, donaciones en especie, aportes financieros y técnicos.</t>
  </si>
  <si>
    <t>Dirección de Generación de Conocimiento 
Dirección de Transferencia y Uso del Conocimiento</t>
  </si>
  <si>
    <t>Dirección de Generación del Conocimiento</t>
  </si>
  <si>
    <t>Apropiación Social de la CTeI
1-	Ideas para el Cambio – 2020
La iniciativa "Ideas para el Cambio", cuyo objetivo es apoyar procesos de apropiación social de la CTeI para la implementación de soluciones de Ciencia y Tecnología que den respuesta a retos nacionales mediante el trabajo colaborativo entre expertos en CTeI y organizaciones comunitarias. 
Para el primer trimestre se tenía programado el 2° Encuentro Nacional de Ideas para el Cambio en el Planetario de Bogotá, evento que tiene como objetivo intercambiar prácticas de Apropiación Social del Conocimiento mediante Ciencia, Tecnología e Innovación, desarrolladas en el marco de la cuarta versión del programa Ideas para el Cambio, titulada Ciencia y TIC para la Paz, pero atendiendo la responsabilidad social y personal, y acatando todos los lineamientos establecidos por el Gobierno Nacional para evitar la propagación del COVID-19, este evento fue aplazado.
Adicionalmente se presentan los planes operativos, de ejecución presupuestal y de apropiación social de las propuestas:
a) Agroecología y bosques análogos productivos como recurso para la gobernanza, sustentabilidad y soberanía alimentaria de comunidades vulnerables en el DRMI Barbacoas. -Fundación Biodiversa Colombia.
b) Implementación de un sistema fotovoltaico para la generación de energía eléctrica en la escuela de la vereda san miguel del municipio de Sardinata ? Norte de Santander. - Fundación de Estudios Superiores COMFANORTE
c) ¡Bailemos por la paz! Construcción colectiva de identidad cultural para una paz sostenible en la comunidad del Espacio Territorial de Capacitación y Reincorporación (ETCR) Jaime Pardo Leal y veredas circunvecinas. - Fundación Universitaria del Área Andina
d) Turismo comunitario y horticultura como una estrategia para el desarrollo rural de Florencia, Caquetá durante el posconflicto. - Universidad de la Amazonia.
e) Parque Kárstico El Peñón - Geoturismo y Geoeducación para la Geoconservació. - Universidad Industrial de Santander.
f) Co-creagua, comunidades creativas y comunicativas. - Universidad Nacional de Colombia.
g) Revaloración y recuperación de las variedades de la yuca y su riqueza biocultural través de las TICs en alianza con la comunidad de San Cayetano-Montes de María. - Universidad Nacional de Colombia.
h) Kiosco multi-servicios de energías renovables para la comunidad arhuaca de Gamake en Pueblo Bello, Cesar. - Universidad Central.
i) ¡Agua potable para todos! Acciones colectivas para la sostenibilidad del acueducto comunitario de la vereda Los Naranjales en Apartadó (Antioquia). - Universidad de Antioquia.
j) IUMA: Apropiación y transmisión de la identidad indígena a través de un Laboratorio de co- creación simbólica artesanal para el empoderamiento y sostenibilidad socio cultural de las mujeres indígenas Embera. - Universidad Católica de Pereira.
k) Fósiles que maravillan al mundo, turismo paleontológico en la zona norte del desierto de la Tatacoa, Centro Poblado La Victoria, Huila. - Colegio de Nuestra Señora del Rosario.
l) Diseño participativo de experiencias transmedia para la restitución de la memoria colectiva ferroviaria del barrio Café Madrid de la ciudad de Bucaramanga. - Universidad de Santander.
m) Biocompost para cultivos sostenibles. - Instituto Universitario de la Paz.
2-	Aprópiate - Política Nacional de Apropiación Social del Conocimiento – 2020
Para el primer trimestre se presenta la primera versión del documento de lineamientos  para la Política Nacional de Apropiación Social del Conocimiento mediante CTeI para revisión y aprobación de las diferentes áreas de Minciencias, adicionalmente propuesta de la actualización de los productos de apropiación social del conocimiento reportados en el modelo de medición de grupos e investigadores, en la actualidad se cuenta con 16 productos resultado de actividades de apropiación social de CTeI, sin embargo, a partir de un estudio de tipo cienciométrico realizado en el 2019, se identificó la necesidad de cualificar los productos para que éstos respondan a un ejercicio intencionado de apropiación social del conocimiento. Luego de la revisión y análisis de lo reportado, se inicia el proceso de actualización de los productos, se consideran productos resultado de procesos de apropiación social del conocimiento, aquellos que implican que la ciudadanía intercambie saberes y conocimientos de ciencia, tecnología e innovación para abordar situaciones de interés común y proponer soluciones o mejoramientos concertados, que respondan a sus realidades. 
La apropiación social del conocimiento convoca la participación ciudadana de investigadores, comunidades, líderes locales, gestores de política, empresarios, entre otros, para gestionar, producir y aplicar la ciencia en su cotidianidad, y así, contribuir al mejoramiento de las condiciones de vida a partir del diálogo de saberes y la construcción colectiva del conocimiento. 
Desde Minciencias se comprende que la Apropiación Social del Conocimiento que se genera mediante la gestión, producción y aplicación de ciencia, tecnología e innovación, es un proceso que convoca a los ciudadanos a dialogar e intercambiar sus saberes, conocimientos y experiencias, generando entornos de confianza y equidad para transformar sus realidades y propiciar bienestar social.
En consecuencia, el enfoque define unos principios rectores, propuestos en la política nacional de apropiación social del conocimiento mediante CTeI, los cuales orientan el desarrollo de procesos participativos y colectivos en torno a los saberes y conocimientos sociales y científico- tecnológicos. 
A partir de los principios de la apropiación social del conocimiento, se reconoce que la ciencia, la cultura y la sociedad se encuentran entrelazadas en la vida diaria, en donde cada una se nutre de las otras y se complementan. 
3-	Centros de ciencia - Infraestructura – 2020
Durante el primer trimestre se ha adelantado el proceso de reconocimiento de 3 Centros de ciencia: Fundación Andoke, la Fundación zoológico de Cali y el Jardín Botánico de Cartagena. Los documentos que soportan estos acompañamientos presentan los avances de estos procesos de solicitud de reconocimiento a través de una autoevaluación que busca que cada Centro de Ciencia establezca el desempeño, los logros y la calidad del desarrollo de sus programas y actividades en ASCTI, de tal forma que el reconocimiento de los Centros de Ciencia se vea como un importante motor para la generación de la Cultura de CTeI, no solo de las actividades misionales que ellos desarrollan, sino también de la formación de capacidades, la consolidación de las instituciones en sí mismas, y la obtención de mayor visibilidad social.
4-	A Ciencia Cierta – 2020
Minciencias a través del programa A Ciencia Cierta busca promover el fortalecimiento de experiencias ciudadanas y/o comunitarias a partir de la identificación y el reconocimiento de prácticas en donde la incorporación y aplicación del conocimiento científico y tecnológico han mejorado, optimizado o transformado un proceso en beneficio de la sociedad, enmarcado en el objetivo 5 del Plan Estratégico Institucional 2019-2022 “Generar una cultura que valore, gestione y apropie la CTeI”. Durante sus distintas versiones el programa A Ciencia Cierta ha contribuido con las metas de la Agenda 2030 Transformando Colombia, frente a distintos Objetivos de Desarrollo Sostenible. Se considera que con el desarrollo de la quinta versión del programa, se aportará al avance en el cumplimiento del objetivo 1: Fin de la pobreza que propone poner fin a la pobreza en todas sus formas en todo el mundo, objetivo 11: Ciudades y comunidades sostenibles en el cual se pretende lograr que las ciudades y los asentamientos humanos sean inclusivos, seguros, resilientes y sostenibles, y el objetivo 12: Producción y consumo responsable el cual busca garantizar modalidades de consumo y producción sostenible, a través de la temática de Desarrollo Local. Así mismo, esta temática se alinea con las recomendaciones de la Misión de Sabios, específicamente en relación con el reto de Colombia equitativa. Para el abordaje de la temática de esta quinta versión, el desarrollo local es entendido como un proceso de cambio estructural generado a partir de la implementación de acciones y dinámicas intencionadas hacia el logro de objetivos y metas comunes para el bienestar y la convivencia de los grupos sociales que comparten un territorio. Estas acciones y dinámicas giran en torno al aprovechamiento que dichos grupos sociales pueden realizar de los recursos humanos, materiales y naturales presentes en su contexto.
Para el primer trimestre se realizó la evaluación de 11 informes de supervisión de l5 que estaban programados.
Los informes de supervisión evaluados corresponden a las siguientes comunidades:
1. Asociación Minga de Campesinos La Orquídea
2. Asociacion de Mujeres Dios con Nosotros
3. Grupo Ecológico Reverdecer Laboyano
4. Asociación de Mujeres Rurales de Almaguer
5. Asociación para el Desarrollo Integral Humano y Sostenible Akayu
6. Asociación de Agricultores, Productores Pecuarios, Piscicultores y Ambientalistas De Pasifueres -ASOPASFU-
7. Junta de Acción Comunal Vereda El Carmelito- Patía
8. Asociación de Productores Agropecuarios de la Vereda Brasilar - ASOBRASILAR
9. Asociación de Usuarios del Acueducto Aguas del Volcán
10. Consejo Comunitario Negros Unidos
11. Comité de Vigilancia y Conservación del Medio Ambiente de Pescadores Artesanales de Caño Grande
5-	Red Colombiana de Información Científica – 2020
Para el primer trimestre se presenta el documento con el avance de la vinculación de nuevas entidades a RedCol.
Es así como los equipos técnicos de universidades e institutos y centros de investigación del Valle de Cauca y Santander recibieron el taller durante el 2019: “Directrices para repositorios institucionales de investigación de la Red Colombiana de Información Científica”, y “Arquitectura de la información y estructuración de metadatos para productos de investigación en el marco de la ciencia abierta” esto se realizó en el marco del taller Gestión de la Información Científica, el que se presentó las directrices de repositorios de investigación para revistas.
También se presentó la política de apropiación social del conocimiento y la estrategia de difusión todos es ciencia y el taller “Lineamientos técnicos para la comunicación de la ciencia y la divulgación científica.
En cuanto a la infraestructura se encuentra habilitada para cosechar 38 repositorios y permitir la lectura desde la referencia, con respecto a esto se publicaron las “Directrices para repositorios institucionales de investigación de la Red Colombiana de Información Científica (RedCol) 2020, en el link https://redcol.readthedocs.io/es/latest/.  Estos estándares permitirán consolidar una oferta de la producción científica del país para lograr dar visibilidad y acceso a la información científica nacional, facilitando la inclusión en redes internacionales a través de la estandarización e interoperabilidad de los diferentes repositorios de las instituciones, entendidos como “aquel conjunto de servicios prestados por las universidades y centros de investigación a su comunidad para recopilar, gestionar, difundir y preservar su producción científica a través de una colección organizada, de acceso abierto e interoperable”.
La Batería de métricas de la RedCol, se ha iniciado con estadísticas básicas como: cantidad de publicaciones por repositorio: estos resultados muestran el contenido de los repositorios con los registros validados por la plataforma, es decir que cumplen las directrices (estándares técnicos) para repositorios institucionales de investigación de Minciencias.</t>
  </si>
  <si>
    <t>Dirección de Capacidad y Divulgación de la CTeI</t>
  </si>
  <si>
    <t>Secretaría Técnica del OCAD</t>
  </si>
  <si>
    <t>Dirección Administrativa y Financiera
Oficina de Tecnología y Sistemas de Información
Dirección de Talento Humano
Secretaría General
Oficina Asesora Jurídica
Oficina Asesora de Planeación e Innovación Institucional</t>
  </si>
  <si>
    <t>El área de Generación de Redes e Internacionalización de la CTeI esta en proceso de selección y contratación de un administrador de proyectos, mediante el cual se realizarán todas las actividades requeridas para el cumplimiento de las metas fijadas en relación con los nodos de diplomacia científica.</t>
  </si>
  <si>
    <t>1.	Implementación del plan bienal de convocatorias del FCTeI del SGR
Debido a la emergencia derivada del COVID-19 en Colombia, el OCAD del FCTeI ha decidido modificar el Plan Bienal de Convocatorias Públicas, Abiertas y Competitivas del FCTeI del SGR, posponiendo indefinidamente, tal como consta en el acta OCAD del 76 del 6 de abril de 2020, la apertura de cinco convocatorias y realizando la aprobación de dos nuevas convocatorias orientadas a dar una respuesta oportuna, eficaz y pertinente a la situación de pandemia por la que atraviesa el país.
Por lo anterior, el número de convocatorias planeadas a abrir durante el año 2020 se incrementa a siete y la información reportada para el segundo trimestre del año para el plan "Implementación del plan bienal de convocatorias del FCTeI del SGR", consiste en una convocatoria abierta, la cual representa un porcentaje de avance del 14 % en el indicador, valor que es inferior al esperado debido a las razones expuestas anteriormente.
Debido a que no se cumplió con la meta propuesta del indicador y que a causa de la situación de emergencia derivada del SARS-COV-2, fue modificado el Plan Bienal de Convocatorias Públicas, Abiertas y Competitivas del FCTeI del SGR, se está gestionando la apertura de la segunda convocatoria para atender desde la Ciencia, Tecnología e Innovación, las situaciones de emergencia derivadas por el COVID-19, la cual se estima abrir durante el tercer trimestre del año en curso. Por otra parte, se logró que el OCAD del FCTeI del SGR, realizara la modificación de los términos de referencia de cinco convocatorias abiertas en el 2019 y que actualmente se encuentran en ejecución, para otorgar más tiempo a los proyectos para su estructuración, viabilización, priorización y aprobación. De igual forma se está gestionando la apertura de las otras cinco convocatorias suspendidas
2.	Gestión de la Secretaría Técnica del FCTeI del SGR 
De acuerdo con la información reportada, para el segundo trimestre del año para el plan "Gestión de la Secretaría Técnica del FCTeI del SGR  segundo trimestre", el OCAD del FCTeI del SGR realizó seis sesiones; cuatro de ellas, evidenciadas en los Acuerdos 89, 92, 93 y 94 de 2020, se priorizaron, viabilizaron y aprobaron 84 de proyectos para ser financiados con recursos del FCTeI; de igual forma fue aprobado un ajuste relacionado con la adición de recursos a un proyecto priorizado, viabilizado y aprobado en el acuerdo 68 de 2018, por tal razón, el valor reportado para el trimestre es de $ 348.680.606.693,86, con un porcentaje de avance del 33,04 % en el indicador, valor que es superior a la meta planteada del 20 % para el segundo trimestre. Debido a que se superó la meta propuesta del indicador no se requiere realizar ninguna acción de mejora.</t>
  </si>
  <si>
    <t>Para cumplir con la meta establecida para este trimestre, se procedió a la elaboración de tres documentos acerca de los lineamientos para incluir la CTeI en los planes de desarrollo. Los documentos van dirigidos a los departamentos, los municipios y los distritos; de esta manera Se cumple con el primer entregable para este producto establecido en la Ficha Técnica.
Para cumplir con el segundo entregable establecido para este trimestre, se procedió a enviar a los departamentos, municipios y distritos comunicaciones electrónicas con la siguiente información: 1. Recomendaciones de política pública - 2. Capítulo CTeI del Plan Nal Dllo - 3. Plan Estratégico Institucional 2019-2022 - 4. Plan de Acción 2020 - 5. Base de datos de ideas de proyectos y productos de CTeI y 6. Posibles indicadores CTeI.pptxión.</t>
  </si>
  <si>
    <t>Se elaboró el documento: Propuesta de Modelo de Fortalecimiento de Capacidades Regionales de los Sistemas Territoriales de Ciencia, Tecnología e Innovación (STCTI). En este documento se proponen las tres funciones orientadas al fortalecimiento de las capacidades regionales en CTeI. La primera función es la de Soporte y se concreta en consolidar las capacidades de CTeI de las regiones y tiene como protagonistas a los Consejos Departamentales de Ciencia y Tecnología -CODECTIS, a través de los cuales se impulsa la política, gobernanza, el fortalecimiento y la financiación del sistema regional de CTeI y sus actores. La segunda función es la de Producción, la cual comprende los movimientos de coordinación (entre los actores de CTeI de las regiones), articulación (entre las regiones y los sectores-ministerios)  e integración (entre las difeernets instancias de gobierno de las regiones, incluidas instancias internacionales). Finalmente, la función de Mejora que comprende todas las acciones orientadas a la mejora continua en la atención de los retos públicos que tienen que ver con la CTeI,   Mayor detalle se puede consultar en el archivo anexo: Iniciativa 1 Trim 2 Entr1 Modelo Fortalecimiento.docx
Se propone que el Equipo de Capacidades Regionales operativamente trabaje en cinco frentes a saber: Atención Regionalizada, Plan de Acción 2020, Desarrollo Sectorial, Procesos Transversales y Articulación Intrainstitucional.  Estos frentes de trabajo están relacionados con el enfoque de fortalecimiento de la CTeI territorial ya expuesto y determina para cada proceso actividades y roles para cada miembro del equipo de trabajo . El detalle de la propuesta está en el archivo anexo: 
Es de anotar que la solicitud de aprobación se envió extemporáneamente, ya que la gestión de la elaboración de la ficha técnica del programa estratégico de "Fortalecimiento de la Capacidades Regionales de CTeI"  tuvo que ser revisada varias veces con la Oficina Asesora De Planeación e Innovación del Ministerio de Ciencia ,Tecnología e Innovación.</t>
  </si>
  <si>
    <t>Para junio de 2020 el seguimiento al indicador del Objetivo Estratégico “Fomentar un Minciencias Integro, Efectivo e Innovador (IE+i) evidencia un avance del 82,98% frente a una meta esperada del 81,29%, resultado que permite cumplir la meta planificada para el trimestre
El avance de cada uno de los componentes del índice muestra el siguiente comportamiento:
El Componente de Transparencia que aporta el eje de Integridad evidencia un 96,74 % de cumplimiento, resultado que obtiene con la implementación y mantenimiento de 326 requisitos de los 337 identificados en el “Documento Metodológico del Índice de Transparencia Nacional para Entidades Públicas”, diseñado por el Capítulo de Transparencia Internacional, con el apoyo de la Unión Europea.
Frente a los requisitos pendientes de implementar se registra el siguiente estado:
Requisitos con cumplimiento parcial: se tienen 4 requisitos con cumplimiento parcial a cargo de las siguientes áreas: Secretaría General; Atención al Ciudadano - Secretaría General y Dirección de Talento Humano. Estos requisitos se relacionan a continuación: 
El sujeto obligado debe publicar las aprobaciones, autorizaciones, requerimientos o informes del supervisor o del interventor, que prueben la ejecución de los contratos
Chat: Canales y/o espacios de acceso que se encuentran habilitados para la realización de trámites y/o servicios
Evidencias de las capacitaciones realizadas sobre el código de integridad
Procedimientos de ingreso o vinculación de servidores públicos a la entidad 
Requisitos que no se cumple: se tienen 7 requisitos que no se cumplen los cuales se encuentra a cargo de la Dirección Administrativa y Financiera- Proceso de Gestión Documental y la Dirección de Talento Humano: 
Registro de activos de información vigente publicado
Índice de información clasificada y reservada vigente publicado
Cuadro de Clasificación Documental - CCD vigente publicado en la sección de transparencia de la página web de la Entidad
Tablas de Retención Documental - TRD vigentes publicadas en la sección de transparencia de la página web de la Entidad
Evidencia de la aprobación de las tablas de retención documental vigentes.
Relación del N° de funcionarios de apoyo y el N° total de funcionarios misionales.
Relación del N° de contratistas por servicios personales y N° de funcionarios de planta. 
Frente al no cumplimiento de los requisitos del 1 al 5 se precisa que, dada la fusión de Colciencias en el hoy Ministerio de Ciencia, tecnología e Innovación, se requiere actualizar y adoptar estos requisitos de acuerdo a la nueva estructura funcional y de procesos del Ministerio, teniendo en cuenta lo definido en la Ley 1951 de 2019 y Decreto 2226 de 2019.
Para el caso de los requisitos 6 y 7, la Dirección de Talento Humano refiere que no cumple, teniendo en cuenta que la planta de Minciencias, es de 114 servidores públicos frente a 316 contratistas, aspecto que genera un riesgo frente a la gestión del conocimiento y el mantenimiento de la continuidad en la operación.
El Componente de Modernidad que aporta el eje de Innovación, logra un cumplimiento del 97,65% frente a una meta esperada del 97,62%, resultado que se obtiene con el cumplimiento de 84 de los 84 requisitos aplicables para este primer trimestre.
En el resultado del indicador se evidencia que continúan pendientes de implementar los siguientes requisitos: 
Realizar el monitoreo, evaluación y mejora continua de la Estrategia de uso y apropiación de los proyectos de TI.
Proveer y/o consumir componentes de información a través de la Plataforma de Interoperabilidad. 
Durante el trimestre la Oficina de Tecnología y Sistemas de Información logra “Implementar un proceso de planeación y gestión de los datos, información, servicios y flujos de información”, evidenciando los siguientes resultados: 
Se avanzó en la formulación de la metodología para el diseño de componentes de información
Se inició la construcción de una matriz con las actividades, entregables y lineamientos necesarios para la ejecución de las actividades del plan de acción para la vigencia 2020.
Se avanzó en la revisión y apropiación de la documentación correspondiente a los lineamientos de arquitectura de TI para el dominio de información.
Se actualizó el catálogo de componentes de información con los esquemas de bases de datos CENTRO_CONTACTO, CIENCIA, INSTITULAC, REGIONES y SEMILLERO
Se realizó la verificación de completitud de los diccionarios de datos de las bases de datos CENTRO_CONTACTO, CIENCIA, INSTITULAC, REGIONES y SEMILLERO.
 La Oficina de Tecnología y Sistemas e Información precisa que cuenta con la Estrategia de uso y apropiación de los proyectos de TI aprobada en diciembre de 2020, por lo cual espera realizar el inicio de su implementación.
En cuanto al componente de interoperabilidad, MinTIC ofreció apoyo técnico para la implementación de servicios web en la plataforma de interoperabilidad, para lo cual la Entidad debe caracterizar la información que puede poner a disposición para intercambio con otras Entidades del Estado. Actualmente se reporta que existe interoperabilidad entre el sistema MGI y sistema de Fiduprevisora, y en el proyecto de la referencia se ha avanzado en la depuración de repositorios de las universidades.
El Componente de reducción de tiempos, requisitos o documentos en procedimientos seleccionados que aporta al eje de efectividad, muestra un avance del 59%, resultado que permite cumplir con la meta planificada del 40%. Este resultado se obtiene gracias a que durante el segundo trimestre desde el Equipo Calidad de la Oficina Asesora de Planeación se da continuidad a la labor de adaptación de los procedimientos, manuales y guías necesarios para estandarizar la operación del Ministerio
Para el cierre del segundo trimestre se realiza una nueva revisión completa del mapa de procesos de la Entidad verificando y concertando, especialmente con los procesos misionales los documentos a estandarizar.
Para el tercer trimestre se debe garantizar que la Entidad cuente con la totalidad de los procedimientos y demás documentos que emiten los lineamientos y controles para la adecuada ejecución de los procesos y de esta forma garantizar la conformidad con los requisitos aplicables, en coherencia con los objetivos y funciones definidos en la Ley 1951 de 2019 que dispone la creación del Ministerio de Ciencia, Tecnología e Innovación y el Decreto 226 de 2019 “Por la cual se establece la estructura del Ministerio de Ciencia, Tecnología e Innovación".
En relación con el Componente de estandarización de trámites y servicios para la transformación digital hacia un Estado Abierto que aporta al eje de efectividad e innovación se obtiene un avance del 40%, resultado que permite cumplir con la meta planificada del 40%.
Como avance relevante en el transcurso del segundo trimestre, se creó el trámite “Certificación de crédito fiscal para inversiones en proyectos de investigación, desarrollo tecnológico e innovación o vinculación de capital humano de alto nivel”, bajo el marco de la Ley 1955 de 2019 “Por la cual se expide el Plan Nacional de Desarrollo 2018-2022. “Pacto por Colombia, Pacto por la Equidad”, en su artículo 168, con un avance del 60%.
Así mismo se documenta el trámite para Beneficios Tributarios por donación al Fondo Nacional de Financiamiento para la Ciencia, la Tecnología y la Innovación "Fondo Francisco José de Caldas (FFJC)", cuyo procedimiento es publicado en GINA, encontrándose en trámite el manifiesto de impacto regulatorio para creación de este nuevo trámite en el SUIT. Este nuevo trámite da cumplimiento a lo ordenado en el artículo 170 y 171 de la ley 1955 de 2019 “Por la cual se expide el Plan Nacional de Desarrollo 2018-2022. “Pacto por Colombia, Pacto por la Equidad” y evidencia un avance del 30%.
Conclusiones / Recomendaciones:
De acuerdo con el análisis, no se requiere tomar acciones de mejora frente al comportamiento del indicador, teniendo en cuenta que, en el periodo analizado, se alcanza un resultado satisfactorio frente a la meta establecida.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</si>
</sst>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
    <numFmt numFmtId="167" formatCode="_-* #,##0.000_-;\-* #,##0.000_-;_-* &quot;-&quot;??_-;_-@_-"/>
    <numFmt numFmtId="168" formatCode="_-* #,##0.00000_-;\-* #,##0.00000_-;_-* &quot;-&quot;??_-;_-@_-"/>
    <numFmt numFmtId="169" formatCode="0.0"/>
  </numFmts>
  <fonts count="11" x14ac:knownFonts="1">
    <font>
      <sz val="11"/>
      <color theme="1"/>
      <name val="Calibri"/>
      <family val="2"/>
      <scheme val="minor"/>
    </font>
    <font>
      <sz val="11"/>
      <color theme="1"/>
      <name val="Calibri"/>
      <family val="2"/>
      <scheme val="minor"/>
    </font>
    <font>
      <sz val="12"/>
      <color theme="1"/>
      <name val="Arial Narrow"/>
      <family val="2"/>
    </font>
    <font>
      <b/>
      <sz val="14"/>
      <color theme="1"/>
      <name val="Arial Narrow"/>
      <family val="2"/>
    </font>
    <font>
      <sz val="12"/>
      <name val="Arial Narrow"/>
      <family val="2"/>
    </font>
    <font>
      <sz val="16"/>
      <color theme="0"/>
      <name val="Arial Narrow"/>
      <family val="2"/>
    </font>
    <font>
      <sz val="12"/>
      <color theme="0"/>
      <name val="Arial Narrow"/>
      <family val="2"/>
    </font>
    <font>
      <sz val="11"/>
      <name val="Arial Narrow"/>
      <family val="2"/>
    </font>
    <font>
      <b/>
      <sz val="12"/>
      <color theme="1"/>
      <name val="Arial Narrow"/>
      <family val="2"/>
    </font>
    <font>
      <sz val="11"/>
      <color theme="1"/>
      <name val="Arial Narrow"/>
      <family val="2"/>
    </font>
    <font>
      <b/>
      <sz val="11"/>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3466CC"/>
        <bgColor indexed="64"/>
      </patternFill>
    </fill>
    <fill>
      <patternFill patternType="solid">
        <fgColor rgb="FFE2ECFD"/>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95">
    <xf numFmtId="0" fontId="0" fillId="0" borderId="0" xfId="0"/>
    <xf numFmtId="0" fontId="2" fillId="2" borderId="0" xfId="0" applyFont="1" applyFill="1"/>
    <xf numFmtId="0" fontId="4" fillId="2" borderId="0" xfId="0" applyFont="1" applyFill="1" applyAlignment="1"/>
    <xf numFmtId="0" fontId="4" fillId="2" borderId="0" xfId="0" applyFont="1" applyFill="1" applyBorder="1" applyAlignment="1">
      <alignment horizontal="center" vertical="center"/>
    </xf>
    <xf numFmtId="0" fontId="4" fillId="0" borderId="0" xfId="0" applyFont="1" applyFill="1" applyBorder="1" applyAlignment="1">
      <alignment horizontal="center" vertical="center"/>
    </xf>
    <xf numFmtId="164" fontId="2" fillId="2" borderId="0" xfId="0" applyNumberFormat="1" applyFont="1" applyFill="1"/>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1"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Fill="1"/>
    <xf numFmtId="0" fontId="2" fillId="2" borderId="0" xfId="0" applyFont="1" applyFill="1" applyAlignment="1">
      <alignment horizontal="center"/>
    </xf>
    <xf numFmtId="0" fontId="7" fillId="4" borderId="5" xfId="0" applyFont="1" applyFill="1" applyBorder="1" applyAlignment="1">
      <alignment horizontal="center" vertical="center" wrapText="1"/>
    </xf>
    <xf numFmtId="0" fontId="2" fillId="2" borderId="5" xfId="0" applyFont="1" applyFill="1" applyBorder="1" applyAlignment="1">
      <alignment horizontal="justify" vertical="center" wrapText="1"/>
    </xf>
    <xf numFmtId="0" fontId="2" fillId="2" borderId="5" xfId="0" applyFont="1" applyFill="1" applyBorder="1" applyAlignment="1">
      <alignment horizontal="center" vertical="center" wrapText="1"/>
    </xf>
    <xf numFmtId="164" fontId="2" fillId="0" borderId="5" xfId="1" applyNumberFormat="1" applyFont="1" applyFill="1" applyBorder="1" applyAlignment="1">
      <alignment horizontal="center" vertical="center" wrapText="1"/>
    </xf>
    <xf numFmtId="164" fontId="2" fillId="2" borderId="5" xfId="1" applyNumberFormat="1" applyFont="1" applyFill="1" applyBorder="1" applyAlignment="1">
      <alignment horizontal="center" vertical="center" wrapText="1"/>
    </xf>
    <xf numFmtId="164" fontId="2" fillId="2" borderId="5" xfId="1" applyNumberFormat="1" applyFont="1" applyFill="1" applyBorder="1" applyAlignment="1">
      <alignment horizontal="right" vertical="center" wrapText="1"/>
    </xf>
    <xf numFmtId="164" fontId="2" fillId="0" borderId="5" xfId="1" applyNumberFormat="1" applyFont="1" applyFill="1" applyBorder="1" applyAlignment="1">
      <alignment horizontal="right" vertical="center" wrapText="1"/>
    </xf>
    <xf numFmtId="9" fontId="2" fillId="0" borderId="5" xfId="2" applyFont="1" applyFill="1" applyBorder="1" applyAlignment="1">
      <alignment horizontal="center" vertical="center" wrapText="1"/>
    </xf>
    <xf numFmtId="164" fontId="4" fillId="0" borderId="5" xfId="1" applyNumberFormat="1" applyFont="1" applyFill="1" applyBorder="1" applyAlignment="1">
      <alignment horizontal="right" vertical="center" wrapText="1"/>
    </xf>
    <xf numFmtId="9" fontId="2" fillId="2" borderId="5" xfId="2" applyFont="1" applyFill="1" applyBorder="1" applyAlignment="1">
      <alignment horizontal="center" vertical="center" wrapText="1"/>
    </xf>
    <xf numFmtId="10" fontId="2" fillId="2" borderId="5" xfId="2" applyNumberFormat="1" applyFont="1" applyFill="1" applyBorder="1" applyAlignment="1">
      <alignment horizontal="center" vertical="center" wrapText="1"/>
    </xf>
    <xf numFmtId="10" fontId="2" fillId="0" borderId="5" xfId="2" applyNumberFormat="1" applyFont="1" applyFill="1" applyBorder="1" applyAlignment="1">
      <alignment horizontal="right" vertical="center" wrapText="1"/>
    </xf>
    <xf numFmtId="10" fontId="2" fillId="0" borderId="5" xfId="2" applyNumberFormat="1" applyFont="1" applyFill="1" applyBorder="1" applyAlignment="1">
      <alignment horizontal="center" vertical="center" wrapText="1"/>
    </xf>
    <xf numFmtId="10" fontId="2" fillId="2" borderId="5" xfId="2" applyNumberFormat="1" applyFont="1" applyFill="1" applyBorder="1" applyAlignment="1">
      <alignment horizontal="right" vertical="center" wrapText="1"/>
    </xf>
    <xf numFmtId="9" fontId="2" fillId="0" borderId="5" xfId="2" applyFont="1" applyFill="1" applyBorder="1" applyAlignment="1">
      <alignment horizontal="right" vertical="center" wrapText="1"/>
    </xf>
    <xf numFmtId="165" fontId="2" fillId="2" borderId="5" xfId="2" applyNumberFormat="1" applyFont="1" applyFill="1" applyBorder="1" applyAlignment="1">
      <alignment horizontal="center" vertical="center" wrapText="1"/>
    </xf>
    <xf numFmtId="166" fontId="2" fillId="2" borderId="5" xfId="2" applyNumberFormat="1" applyFont="1" applyFill="1" applyBorder="1" applyAlignment="1">
      <alignment horizontal="center" vertical="center" wrapText="1"/>
    </xf>
    <xf numFmtId="0" fontId="2" fillId="2" borderId="5" xfId="2" applyNumberFormat="1" applyFont="1" applyFill="1" applyBorder="1" applyAlignment="1">
      <alignment horizontal="center" vertical="center" wrapText="1"/>
    </xf>
    <xf numFmtId="167" fontId="2" fillId="0" borderId="5" xfId="1" applyNumberFormat="1" applyFont="1" applyFill="1" applyBorder="1" applyAlignment="1">
      <alignment horizontal="right" vertical="center" wrapText="1"/>
    </xf>
    <xf numFmtId="0" fontId="4" fillId="0" borderId="5" xfId="2" applyNumberFormat="1" applyFont="1" applyFill="1" applyBorder="1" applyAlignment="1">
      <alignment horizontal="right" vertical="center" wrapText="1"/>
    </xf>
    <xf numFmtId="9" fontId="2" fillId="2" borderId="5" xfId="2" applyFont="1" applyFill="1" applyBorder="1" applyAlignment="1">
      <alignment horizontal="right" vertical="center" wrapText="1"/>
    </xf>
    <xf numFmtId="165" fontId="2" fillId="2" borderId="5" xfId="2" applyNumberFormat="1" applyFont="1" applyFill="1" applyBorder="1" applyAlignment="1">
      <alignment horizontal="right" vertical="center" wrapText="1"/>
    </xf>
    <xf numFmtId="168" fontId="2" fillId="0" borderId="5" xfId="1" applyNumberFormat="1" applyFont="1" applyFill="1" applyBorder="1" applyAlignment="1">
      <alignment horizontal="center" vertical="center" wrapText="1"/>
    </xf>
    <xf numFmtId="0" fontId="4" fillId="0" borderId="5" xfId="2" applyNumberFormat="1" applyFont="1" applyFill="1" applyBorder="1" applyAlignment="1">
      <alignment horizontal="center" vertical="center" wrapText="1"/>
    </xf>
    <xf numFmtId="0" fontId="2" fillId="0" borderId="0" xfId="0" applyFont="1" applyFill="1" applyAlignment="1">
      <alignment horizontal="center"/>
    </xf>
    <xf numFmtId="0" fontId="4" fillId="2" borderId="0" xfId="0" applyFont="1" applyFill="1" applyBorder="1" applyAlignment="1">
      <alignment horizontal="right" vertical="center"/>
    </xf>
    <xf numFmtId="166" fontId="2" fillId="2" borderId="5" xfId="2" applyNumberFormat="1" applyFont="1" applyFill="1" applyBorder="1" applyAlignment="1">
      <alignment horizontal="right" vertical="center" wrapText="1"/>
    </xf>
    <xf numFmtId="1" fontId="2" fillId="0" borderId="5" xfId="2" applyNumberFormat="1" applyFont="1" applyFill="1" applyBorder="1" applyAlignment="1">
      <alignment horizontal="right" vertical="center" wrapText="1"/>
    </xf>
    <xf numFmtId="164" fontId="2" fillId="2" borderId="0" xfId="1" applyNumberFormat="1" applyFont="1" applyFill="1" applyBorder="1" applyAlignment="1">
      <alignment horizontal="right" vertical="center" wrapText="1"/>
    </xf>
    <xf numFmtId="0" fontId="2" fillId="2" borderId="0" xfId="0" applyFont="1" applyFill="1" applyAlignment="1">
      <alignment horizontal="right"/>
    </xf>
    <xf numFmtId="1" fontId="2" fillId="0" borderId="5" xfId="1" applyNumberFormat="1" applyFont="1" applyFill="1" applyBorder="1" applyAlignment="1">
      <alignment horizontal="right" vertical="center" wrapText="1"/>
    </xf>
    <xf numFmtId="164" fontId="2" fillId="2" borderId="5" xfId="2" applyNumberFormat="1" applyFont="1" applyFill="1" applyBorder="1" applyAlignment="1">
      <alignment horizontal="right" vertical="center" wrapText="1"/>
    </xf>
    <xf numFmtId="0" fontId="2" fillId="0" borderId="5" xfId="0" applyFont="1" applyBorder="1" applyAlignment="1">
      <alignment horizontal="center" vertical="center"/>
    </xf>
    <xf numFmtId="165" fontId="2" fillId="0" borderId="5" xfId="2" quotePrefix="1" applyNumberFormat="1" applyFont="1" applyFill="1" applyBorder="1" applyAlignment="1">
      <alignment horizontal="right" vertical="center" wrapText="1"/>
    </xf>
    <xf numFmtId="0" fontId="2" fillId="0" borderId="5" xfId="0" applyFont="1" applyBorder="1" applyAlignment="1">
      <alignment horizontal="center" vertical="center" wrapText="1"/>
    </xf>
    <xf numFmtId="0" fontId="2" fillId="0" borderId="5" xfId="0" quotePrefix="1" applyFont="1" applyBorder="1" applyAlignment="1">
      <alignment horizontal="right" vertical="center" wrapText="1"/>
    </xf>
    <xf numFmtId="1" fontId="2" fillId="0" borderId="5" xfId="0" quotePrefix="1" applyNumberFormat="1" applyFont="1" applyBorder="1" applyAlignment="1">
      <alignment horizontal="right" vertical="center" wrapText="1"/>
    </xf>
    <xf numFmtId="9" fontId="2" fillId="0" borderId="5" xfId="2" quotePrefix="1" applyFont="1" applyFill="1" applyBorder="1" applyAlignment="1">
      <alignment horizontal="right" vertical="center" wrapText="1"/>
    </xf>
    <xf numFmtId="165" fontId="2" fillId="0" borderId="5" xfId="2" applyNumberFormat="1" applyFont="1" applyFill="1" applyBorder="1" applyAlignment="1">
      <alignment horizontal="right" vertical="center" wrapText="1"/>
    </xf>
    <xf numFmtId="10" fontId="2" fillId="0" borderId="5" xfId="2" applyNumberFormat="1" applyFont="1" applyBorder="1" applyAlignment="1">
      <alignment horizontal="right" vertical="center"/>
    </xf>
    <xf numFmtId="10" fontId="2" fillId="0" borderId="5" xfId="0" applyNumberFormat="1" applyFont="1" applyBorder="1" applyAlignment="1">
      <alignment horizontal="right" vertical="center"/>
    </xf>
    <xf numFmtId="3" fontId="2" fillId="0" borderId="5" xfId="0" applyNumberFormat="1" applyFont="1" applyBorder="1" applyAlignment="1">
      <alignment horizontal="right" vertical="center" wrapText="1"/>
    </xf>
    <xf numFmtId="4" fontId="2" fillId="0" borderId="5" xfId="0" applyNumberFormat="1" applyFont="1" applyBorder="1" applyAlignment="1">
      <alignment horizontal="right" vertical="center" wrapText="1"/>
    </xf>
    <xf numFmtId="0" fontId="2" fillId="2" borderId="5" xfId="0" applyFont="1" applyFill="1" applyBorder="1" applyAlignment="1">
      <alignment horizontal="right" vertical="center" wrapText="1"/>
    </xf>
    <xf numFmtId="169" fontId="2" fillId="0" borderId="5" xfId="0" quotePrefix="1" applyNumberFormat="1" applyFont="1" applyBorder="1" applyAlignment="1">
      <alignment horizontal="right" vertical="center" wrapText="1"/>
    </xf>
    <xf numFmtId="164" fontId="2" fillId="0" borderId="5" xfId="3" applyNumberFormat="1" applyFont="1" applyFill="1" applyBorder="1" applyAlignment="1">
      <alignment horizontal="right" vertical="center" wrapText="1"/>
    </xf>
    <xf numFmtId="0" fontId="2" fillId="0" borderId="5" xfId="0" applyFont="1" applyBorder="1" applyAlignment="1">
      <alignment horizontal="right" vertical="center" wrapText="1"/>
    </xf>
    <xf numFmtId="0" fontId="2" fillId="0" borderId="5" xfId="0" quotePrefix="1" applyFont="1" applyBorder="1" applyAlignment="1">
      <alignment horizontal="center" vertical="center" wrapText="1"/>
    </xf>
    <xf numFmtId="1" fontId="2" fillId="0" borderId="5" xfId="0" applyNumberFormat="1" applyFont="1" applyBorder="1" applyAlignment="1">
      <alignment horizontal="right" vertical="center" wrapText="1"/>
    </xf>
    <xf numFmtId="9" fontId="2" fillId="0" borderId="5" xfId="0" applyNumberFormat="1" applyFont="1" applyBorder="1" applyAlignment="1">
      <alignment horizontal="right" vertical="center"/>
    </xf>
    <xf numFmtId="9" fontId="2" fillId="0" borderId="5" xfId="0" applyNumberFormat="1" applyFont="1" applyBorder="1" applyAlignment="1">
      <alignment horizontal="right" vertical="center" wrapText="1"/>
    </xf>
    <xf numFmtId="0" fontId="2" fillId="2" borderId="0" xfId="0" applyFont="1" applyFill="1" applyAlignment="1">
      <alignment horizontal="right" vertical="center"/>
    </xf>
    <xf numFmtId="0" fontId="2" fillId="0" borderId="5" xfId="0" applyFont="1" applyBorder="1" applyAlignment="1">
      <alignment horizontal="right" vertical="center"/>
    </xf>
    <xf numFmtId="3" fontId="2" fillId="0" borderId="5" xfId="0" applyNumberFormat="1" applyFont="1" applyBorder="1" applyAlignment="1">
      <alignment horizontal="righ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2" fillId="2" borderId="1" xfId="0" applyFont="1" applyFill="1" applyBorder="1" applyAlignment="1">
      <alignment horizont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3" borderId="5"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7" fillId="4" borderId="5" xfId="0" applyFont="1" applyFill="1" applyBorder="1" applyAlignment="1">
      <alignment horizontal="center" vertical="center" wrapText="1"/>
    </xf>
    <xf numFmtId="0" fontId="9" fillId="0" borderId="5" xfId="1" applyNumberFormat="1" applyFont="1" applyFill="1" applyBorder="1" applyAlignment="1">
      <alignment horizontal="left" vertical="center" wrapText="1"/>
    </xf>
    <xf numFmtId="0" fontId="7" fillId="2" borderId="0" xfId="0" applyFont="1" applyFill="1" applyBorder="1" applyAlignment="1">
      <alignment horizontal="center" vertical="center"/>
    </xf>
    <xf numFmtId="0" fontId="9" fillId="0" borderId="6" xfId="1" applyNumberFormat="1" applyFont="1" applyFill="1" applyBorder="1" applyAlignment="1">
      <alignment horizontal="left" vertical="center" wrapText="1"/>
    </xf>
    <xf numFmtId="0" fontId="9" fillId="0" borderId="8" xfId="1" applyNumberFormat="1" applyFont="1" applyFill="1" applyBorder="1" applyAlignment="1">
      <alignment horizontal="left" vertical="center" wrapText="1"/>
    </xf>
    <xf numFmtId="9" fontId="9" fillId="0" borderId="5" xfId="2" applyFont="1" applyFill="1" applyBorder="1" applyAlignment="1">
      <alignment horizontal="left" vertical="center" wrapText="1"/>
    </xf>
    <xf numFmtId="0" fontId="9" fillId="2" borderId="5" xfId="1" applyNumberFormat="1" applyFont="1" applyFill="1" applyBorder="1" applyAlignment="1">
      <alignment horizontal="left" vertical="center" wrapText="1"/>
    </xf>
    <xf numFmtId="9" fontId="9" fillId="2" borderId="5" xfId="2" applyFont="1" applyFill="1" applyBorder="1" applyAlignment="1">
      <alignment horizontal="left" vertical="center" wrapText="1"/>
    </xf>
    <xf numFmtId="164" fontId="9" fillId="2" borderId="0" xfId="1" applyNumberFormat="1" applyFont="1" applyFill="1" applyBorder="1" applyAlignment="1">
      <alignment horizontal="center" vertical="center" wrapText="1"/>
    </xf>
    <xf numFmtId="0" fontId="9" fillId="2" borderId="0" xfId="0" applyFont="1" applyFill="1"/>
    <xf numFmtId="0" fontId="7" fillId="0" borderId="5" xfId="1" applyNumberFormat="1" applyFont="1" applyFill="1" applyBorder="1" applyAlignment="1">
      <alignment horizontal="left" vertical="center" wrapText="1"/>
    </xf>
    <xf numFmtId="164" fontId="9" fillId="2" borderId="5" xfId="1" applyNumberFormat="1" applyFont="1" applyFill="1" applyBorder="1" applyAlignment="1">
      <alignment horizontal="left" vertical="center" wrapText="1"/>
    </xf>
    <xf numFmtId="0" fontId="9" fillId="2" borderId="5" xfId="1" applyNumberFormat="1" applyFont="1" applyFill="1" applyBorder="1" applyAlignment="1">
      <alignment horizontal="left" vertical="top" wrapText="1"/>
    </xf>
    <xf numFmtId="0" fontId="9" fillId="2" borderId="5" xfId="1" quotePrefix="1" applyNumberFormat="1" applyFont="1" applyFill="1" applyBorder="1" applyAlignment="1">
      <alignment horizontal="left" vertical="center" wrapText="1"/>
    </xf>
  </cellXfs>
  <cellStyles count="4">
    <cellStyle name="Millares" xfId="1" builtinId="3"/>
    <cellStyle name="Millares 3" xfId="3" xr:uid="{B8A1071F-10F2-415F-B07F-9E236F76241C}"/>
    <cellStyle name="Normal" xfId="0" builtinId="0"/>
    <cellStyle name="Porcentaje" xfId="2" builtinId="5"/>
  </cellStyles>
  <dxfs count="0"/>
  <tableStyles count="0" defaultTableStyle="TableStyleMedium2" defaultPivotStyle="PivotStyleLight16"/>
  <colors>
    <mruColors>
      <color rgb="FFE2ECFD"/>
      <color rgb="FF3466CC"/>
      <color rgb="FFC4BD97"/>
      <color rgb="FFC4BDBF"/>
      <color rgb="FFC49FBC"/>
      <color rgb="FF33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233722</xdr:colOff>
      <xdr:row>0</xdr:row>
      <xdr:rowOff>98771</xdr:rowOff>
    </xdr:from>
    <xdr:to>
      <xdr:col>1</xdr:col>
      <xdr:colOff>2441281</xdr:colOff>
      <xdr:row>2</xdr:row>
      <xdr:rowOff>236254</xdr:rowOff>
    </xdr:to>
    <xdr:pic>
      <xdr:nvPicPr>
        <xdr:cNvPr id="4" name="Imagen 3">
          <a:extLst>
            <a:ext uri="{FF2B5EF4-FFF2-40B4-BE49-F238E27FC236}">
              <a16:creationId xmlns:a16="http://schemas.microsoft.com/office/drawing/2014/main" id="{B14DD115-20E0-4366-B2B3-1BB4AE3C01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722" y="98771"/>
          <a:ext cx="4316666" cy="790626"/>
        </a:xfrm>
        <a:prstGeom prst="rect">
          <a:avLst/>
        </a:prstGeom>
      </xdr:spPr>
    </xdr:pic>
    <xdr:clientData/>
  </xdr:twoCellAnchor>
  <xdr:twoCellAnchor editAs="oneCell">
    <xdr:from>
      <xdr:col>1</xdr:col>
      <xdr:colOff>17971</xdr:colOff>
      <xdr:row>9</xdr:row>
      <xdr:rowOff>26958</xdr:rowOff>
    </xdr:from>
    <xdr:to>
      <xdr:col>1</xdr:col>
      <xdr:colOff>322771</xdr:colOff>
      <xdr:row>9</xdr:row>
      <xdr:rowOff>331758</xdr:rowOff>
    </xdr:to>
    <xdr:sp macro="" textlink="">
      <xdr:nvSpPr>
        <xdr:cNvPr id="3" name="AutoShape 2" descr="Inicio Colciencias">
          <a:extLst>
            <a:ext uri="{FF2B5EF4-FFF2-40B4-BE49-F238E27FC236}">
              <a16:creationId xmlns:a16="http://schemas.microsoft.com/office/drawing/2014/main" id="{B0299FAC-9A09-42C2-9281-F0B665BB3552}"/>
            </a:ext>
          </a:extLst>
        </xdr:cNvPr>
        <xdr:cNvSpPr>
          <a:spLocks noChangeAspect="1" noChangeArrowheads="1"/>
        </xdr:cNvSpPr>
      </xdr:nvSpPr>
      <xdr:spPr bwMode="auto">
        <a:xfrm>
          <a:off x="12076621" y="442750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304800</xdr:rowOff>
    </xdr:to>
    <xdr:sp macro="" textlink="">
      <xdr:nvSpPr>
        <xdr:cNvPr id="5" name="AutoShape 3" descr="Inicio Colciencias">
          <a:extLst>
            <a:ext uri="{FF2B5EF4-FFF2-40B4-BE49-F238E27FC236}">
              <a16:creationId xmlns:a16="http://schemas.microsoft.com/office/drawing/2014/main" id="{EE3D2602-0411-4135-A06F-3872BE229048}"/>
            </a:ext>
          </a:extLst>
        </xdr:cNvPr>
        <xdr:cNvSpPr>
          <a:spLocks noChangeAspect="1" noChangeArrowheads="1"/>
        </xdr:cNvSpPr>
      </xdr:nvSpPr>
      <xdr:spPr bwMode="auto">
        <a:xfrm>
          <a:off x="2581275" y="605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17971</xdr:colOff>
      <xdr:row>9</xdr:row>
      <xdr:rowOff>26958</xdr:rowOff>
    </xdr:from>
    <xdr:to>
      <xdr:col>1</xdr:col>
      <xdr:colOff>322771</xdr:colOff>
      <xdr:row>9</xdr:row>
      <xdr:rowOff>331758</xdr:rowOff>
    </xdr:to>
    <xdr:sp macro="" textlink="">
      <xdr:nvSpPr>
        <xdr:cNvPr id="6" name="AutoShape 2" descr="Inicio Colciencias">
          <a:extLst>
            <a:ext uri="{FF2B5EF4-FFF2-40B4-BE49-F238E27FC236}">
              <a16:creationId xmlns:a16="http://schemas.microsoft.com/office/drawing/2014/main" id="{B1090961-E980-4D19-B725-A5A9D0444195}"/>
            </a:ext>
          </a:extLst>
        </xdr:cNvPr>
        <xdr:cNvSpPr>
          <a:spLocks noChangeAspect="1" noChangeArrowheads="1"/>
        </xdr:cNvSpPr>
      </xdr:nvSpPr>
      <xdr:spPr bwMode="auto">
        <a:xfrm>
          <a:off x="12076621" y="442750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view="pageBreakPreview" zoomScale="77" zoomScaleNormal="60" zoomScaleSheetLayoutView="77" zoomScalePageLayoutView="30" workbookViewId="0">
      <pane xSplit="3" ySplit="8" topLeftCell="D9" activePane="bottomRight" state="frozen"/>
      <selection pane="topRight" activeCell="D1" sqref="D1"/>
      <selection pane="bottomLeft" activeCell="A9" sqref="A9"/>
      <selection pane="bottomRight" activeCell="A6" sqref="A6"/>
    </sheetView>
  </sheetViews>
  <sheetFormatPr baseColWidth="10" defaultColWidth="11.42578125" defaultRowHeight="16.5" x14ac:dyDescent="0.3"/>
  <cols>
    <col min="1" max="1" width="31.5703125" style="1" customWidth="1"/>
    <col min="2" max="2" width="48.140625" style="13" customWidth="1"/>
    <col min="3" max="3" width="16.7109375" style="1" customWidth="1"/>
    <col min="4" max="4" width="13.5703125" style="11" customWidth="1"/>
    <col min="5" max="5" width="16.85546875" style="12" customWidth="1"/>
    <col min="6" max="6" width="14" style="1" customWidth="1"/>
    <col min="7" max="7" width="15" style="12" customWidth="1"/>
    <col min="8" max="8" width="13.140625" style="13" customWidth="1"/>
    <col min="9" max="9" width="14.85546875" style="13" customWidth="1"/>
    <col min="10" max="10" width="16.5703125" style="1" hidden="1" customWidth="1"/>
    <col min="11" max="11" width="15" style="1" hidden="1" customWidth="1"/>
    <col min="12" max="12" width="16.7109375" style="1" customWidth="1"/>
    <col min="13" max="13" width="19" style="12" customWidth="1"/>
    <col min="14" max="14" width="15" style="12" hidden="1" customWidth="1"/>
    <col min="15" max="15" width="14.5703125" style="38" customWidth="1"/>
    <col min="16" max="16" width="13.140625" style="12" hidden="1" customWidth="1"/>
    <col min="17" max="17" width="15.85546875" style="12" customWidth="1"/>
    <col min="18" max="18" width="15.85546875" style="43" customWidth="1"/>
    <col min="19" max="19" width="22.140625" style="13" customWidth="1"/>
    <col min="20" max="20" width="108.42578125" style="90" customWidth="1"/>
    <col min="21" max="21" width="33.5703125" style="13" customWidth="1"/>
    <col min="22" max="16384" width="11.42578125" style="1"/>
  </cols>
  <sheetData>
    <row r="1" spans="1:23" ht="25.5" customHeight="1" x14ac:dyDescent="0.25">
      <c r="A1" s="72"/>
      <c r="B1" s="72"/>
      <c r="C1" s="73" t="s">
        <v>0</v>
      </c>
      <c r="D1" s="73"/>
      <c r="E1" s="73"/>
      <c r="F1" s="73"/>
      <c r="G1" s="73"/>
      <c r="H1" s="73"/>
      <c r="I1" s="73"/>
      <c r="J1" s="73"/>
      <c r="K1" s="73"/>
      <c r="L1" s="73"/>
      <c r="M1" s="73"/>
      <c r="N1" s="73"/>
      <c r="O1" s="73"/>
      <c r="P1" s="73"/>
      <c r="Q1" s="73"/>
      <c r="R1" s="74" t="s">
        <v>63</v>
      </c>
      <c r="S1" s="74"/>
      <c r="T1" s="74"/>
      <c r="U1" s="74"/>
    </row>
    <row r="2" spans="1:23" ht="25.5" customHeight="1" x14ac:dyDescent="0.25">
      <c r="A2" s="72"/>
      <c r="B2" s="72"/>
      <c r="C2" s="73"/>
      <c r="D2" s="73"/>
      <c r="E2" s="73"/>
      <c r="F2" s="73"/>
      <c r="G2" s="73"/>
      <c r="H2" s="73"/>
      <c r="I2" s="73"/>
      <c r="J2" s="73"/>
      <c r="K2" s="73"/>
      <c r="L2" s="73"/>
      <c r="M2" s="73"/>
      <c r="N2" s="73"/>
      <c r="O2" s="73"/>
      <c r="P2" s="73"/>
      <c r="Q2" s="73"/>
      <c r="R2" s="74" t="s">
        <v>14</v>
      </c>
      <c r="S2" s="74"/>
      <c r="T2" s="74"/>
      <c r="U2" s="74"/>
    </row>
    <row r="3" spans="1:23" s="2" customFormat="1" ht="25.5" customHeight="1" x14ac:dyDescent="0.25">
      <c r="A3" s="72"/>
      <c r="B3" s="72"/>
      <c r="C3" s="73"/>
      <c r="D3" s="73"/>
      <c r="E3" s="73"/>
      <c r="F3" s="73"/>
      <c r="G3" s="73"/>
      <c r="H3" s="73"/>
      <c r="I3" s="73"/>
      <c r="J3" s="73"/>
      <c r="K3" s="73"/>
      <c r="L3" s="73"/>
      <c r="M3" s="73"/>
      <c r="N3" s="73"/>
      <c r="O3" s="73"/>
      <c r="P3" s="73"/>
      <c r="Q3" s="73"/>
      <c r="R3" s="74" t="s">
        <v>62</v>
      </c>
      <c r="S3" s="74"/>
      <c r="T3" s="74"/>
      <c r="U3" s="74"/>
    </row>
    <row r="4" spans="1:23" s="2" customFormat="1" ht="13.15" customHeight="1" x14ac:dyDescent="0.25">
      <c r="A4" s="3"/>
      <c r="B4" s="3"/>
      <c r="C4" s="3"/>
      <c r="D4" s="3"/>
      <c r="E4" s="4"/>
      <c r="F4" s="3"/>
      <c r="G4" s="4"/>
      <c r="H4" s="3"/>
      <c r="I4" s="3"/>
      <c r="J4" s="3"/>
      <c r="K4" s="3"/>
      <c r="L4" s="3"/>
      <c r="M4" s="4"/>
      <c r="N4" s="4"/>
      <c r="O4" s="4"/>
      <c r="P4" s="4"/>
      <c r="Q4" s="4"/>
      <c r="R4" s="39"/>
      <c r="S4" s="3"/>
      <c r="T4" s="83"/>
      <c r="U4" s="3"/>
    </row>
    <row r="5" spans="1:23" s="2" customFormat="1" ht="35.25" customHeight="1" x14ac:dyDescent="0.25">
      <c r="A5" s="76" t="s">
        <v>24</v>
      </c>
      <c r="B5" s="77"/>
      <c r="C5" s="77"/>
      <c r="D5" s="77"/>
      <c r="E5" s="77"/>
      <c r="F5" s="77"/>
      <c r="G5" s="77"/>
      <c r="H5" s="77"/>
      <c r="I5" s="77"/>
      <c r="J5" s="77"/>
      <c r="K5" s="77"/>
      <c r="L5" s="77"/>
      <c r="M5" s="77"/>
      <c r="N5" s="77"/>
      <c r="O5" s="77"/>
      <c r="P5" s="77"/>
      <c r="Q5" s="77"/>
      <c r="R5" s="77"/>
      <c r="S5" s="77"/>
      <c r="T5" s="77"/>
      <c r="U5" s="78"/>
    </row>
    <row r="6" spans="1:23" x14ac:dyDescent="0.25">
      <c r="A6" s="3"/>
      <c r="B6" s="3"/>
      <c r="C6" s="3"/>
      <c r="D6" s="3"/>
      <c r="E6" s="4"/>
      <c r="F6" s="3"/>
      <c r="G6" s="4"/>
      <c r="H6" s="3"/>
      <c r="I6" s="3"/>
      <c r="J6" s="3"/>
      <c r="K6" s="3"/>
      <c r="L6" s="3"/>
      <c r="M6" s="4"/>
      <c r="N6" s="4"/>
      <c r="O6" s="4"/>
      <c r="P6" s="4"/>
      <c r="Q6" s="4"/>
      <c r="R6" s="39"/>
      <c r="S6" s="3"/>
      <c r="T6" s="83"/>
      <c r="U6" s="3"/>
    </row>
    <row r="7" spans="1:23" ht="35.25" customHeight="1" x14ac:dyDescent="0.25">
      <c r="A7" s="75" t="s">
        <v>1</v>
      </c>
      <c r="B7" s="75" t="s">
        <v>2</v>
      </c>
      <c r="C7" s="75" t="s">
        <v>3</v>
      </c>
      <c r="D7" s="75" t="s">
        <v>4</v>
      </c>
      <c r="E7" s="75" t="s">
        <v>15</v>
      </c>
      <c r="F7" s="81" t="s">
        <v>16</v>
      </c>
      <c r="G7" s="75" t="s">
        <v>17</v>
      </c>
      <c r="H7" s="81" t="s">
        <v>18</v>
      </c>
      <c r="I7" s="81"/>
      <c r="J7" s="81"/>
      <c r="K7" s="81"/>
      <c r="L7" s="81" t="s">
        <v>19</v>
      </c>
      <c r="M7" s="75" t="s">
        <v>20</v>
      </c>
      <c r="N7" s="81" t="s">
        <v>21</v>
      </c>
      <c r="O7" s="75" t="s">
        <v>22</v>
      </c>
      <c r="P7" s="81" t="s">
        <v>23</v>
      </c>
      <c r="Q7" s="75" t="s">
        <v>5</v>
      </c>
      <c r="R7" s="81" t="s">
        <v>6</v>
      </c>
      <c r="S7" s="81" t="s">
        <v>13</v>
      </c>
      <c r="T7" s="81" t="s">
        <v>12</v>
      </c>
      <c r="U7" s="75" t="s">
        <v>7</v>
      </c>
    </row>
    <row r="8" spans="1:23" ht="30.75" customHeight="1" x14ac:dyDescent="0.25">
      <c r="A8" s="75"/>
      <c r="B8" s="75"/>
      <c r="C8" s="75"/>
      <c r="D8" s="75"/>
      <c r="E8" s="75"/>
      <c r="F8" s="81"/>
      <c r="G8" s="75"/>
      <c r="H8" s="14" t="s">
        <v>8</v>
      </c>
      <c r="I8" s="14" t="s">
        <v>9</v>
      </c>
      <c r="J8" s="14" t="s">
        <v>10</v>
      </c>
      <c r="K8" s="14" t="s">
        <v>11</v>
      </c>
      <c r="L8" s="81"/>
      <c r="M8" s="75"/>
      <c r="N8" s="81"/>
      <c r="O8" s="75"/>
      <c r="P8" s="81"/>
      <c r="Q8" s="75"/>
      <c r="R8" s="81"/>
      <c r="S8" s="81"/>
      <c r="T8" s="81"/>
      <c r="U8" s="75"/>
    </row>
    <row r="9" spans="1:23" ht="147.75" customHeight="1" x14ac:dyDescent="0.25">
      <c r="A9" s="68" t="s">
        <v>48</v>
      </c>
      <c r="B9" s="46" t="s">
        <v>27</v>
      </c>
      <c r="C9" s="16" t="s">
        <v>58</v>
      </c>
      <c r="D9" s="47">
        <v>6.7999999999999996E-3</v>
      </c>
      <c r="E9" s="47">
        <v>8.9999999999999993E-3</v>
      </c>
      <c r="F9" s="30">
        <v>7.3600000000000002E-3</v>
      </c>
      <c r="G9" s="47">
        <v>1.0999999999999999E-2</v>
      </c>
      <c r="H9" s="18" t="s">
        <v>61</v>
      </c>
      <c r="I9" s="17" t="s">
        <v>61</v>
      </c>
      <c r="J9" s="17"/>
      <c r="K9" s="17" t="s">
        <v>64</v>
      </c>
      <c r="L9" s="17" t="str">
        <f>+I9</f>
        <v>NA</v>
      </c>
      <c r="M9" s="47">
        <v>1.2999999999999999E-2</v>
      </c>
      <c r="N9" s="17"/>
      <c r="O9" s="47">
        <v>1.4999999999999999E-2</v>
      </c>
      <c r="P9" s="17"/>
      <c r="Q9" s="47">
        <v>1.4999999999999999E-2</v>
      </c>
      <c r="R9" s="40">
        <v>7.3600000000000002E-3</v>
      </c>
      <c r="S9" s="30">
        <f>+R9/Q9</f>
        <v>0.4906666666666667</v>
      </c>
      <c r="T9" s="82" t="s">
        <v>66</v>
      </c>
      <c r="U9" s="16" t="s">
        <v>70</v>
      </c>
      <c r="W9" s="5"/>
    </row>
    <row r="10" spans="1:23" ht="154.5" customHeight="1" x14ac:dyDescent="0.25">
      <c r="A10" s="69"/>
      <c r="B10" s="48" t="s">
        <v>28</v>
      </c>
      <c r="C10" s="16" t="s">
        <v>59</v>
      </c>
      <c r="D10" s="49" t="s">
        <v>60</v>
      </c>
      <c r="E10" s="50">
        <v>0</v>
      </c>
      <c r="F10" s="18" t="s">
        <v>61</v>
      </c>
      <c r="G10" s="51">
        <v>0.5</v>
      </c>
      <c r="H10" s="19" t="s">
        <v>61</v>
      </c>
      <c r="I10" s="17" t="s">
        <v>61</v>
      </c>
      <c r="J10" s="17"/>
      <c r="K10" s="17"/>
      <c r="L10" s="17" t="str">
        <f t="shared" ref="L10:L14" si="0">+I10</f>
        <v>NA</v>
      </c>
      <c r="M10" s="51">
        <v>0.75</v>
      </c>
      <c r="N10" s="17"/>
      <c r="O10" s="51">
        <v>1</v>
      </c>
      <c r="P10" s="17"/>
      <c r="Q10" s="51">
        <v>1</v>
      </c>
      <c r="R10" s="20" t="s">
        <v>61</v>
      </c>
      <c r="S10" s="17" t="s">
        <v>61</v>
      </c>
      <c r="T10" s="82" t="s">
        <v>67</v>
      </c>
      <c r="U10" s="16" t="s">
        <v>71</v>
      </c>
    </row>
    <row r="11" spans="1:23" ht="177.75" customHeight="1" x14ac:dyDescent="0.25">
      <c r="A11" s="68" t="s">
        <v>49</v>
      </c>
      <c r="B11" s="48" t="s">
        <v>29</v>
      </c>
      <c r="C11" s="16" t="s">
        <v>58</v>
      </c>
      <c r="D11" s="52">
        <v>1.29E-2</v>
      </c>
      <c r="E11" s="52">
        <v>1.4999999999999999E-2</v>
      </c>
      <c r="F11" s="29">
        <v>2.4E-2</v>
      </c>
      <c r="G11" s="52">
        <v>1.6E-2</v>
      </c>
      <c r="H11" s="19" t="s">
        <v>61</v>
      </c>
      <c r="I11" s="17" t="s">
        <v>61</v>
      </c>
      <c r="J11" s="17"/>
      <c r="K11" s="17"/>
      <c r="L11" s="17" t="str">
        <f t="shared" si="0"/>
        <v>NA</v>
      </c>
      <c r="M11" s="52">
        <v>1.7999999999999999E-2</v>
      </c>
      <c r="N11" s="17"/>
      <c r="O11" s="52">
        <v>0.02</v>
      </c>
      <c r="P11" s="17"/>
      <c r="Q11" s="52">
        <v>0.02</v>
      </c>
      <c r="R11" s="35">
        <v>2.4E-2</v>
      </c>
      <c r="S11" s="21">
        <f t="shared" ref="S11:S21" si="1">IF(R11/Q11&gt;100%,100%,R11/Q11)</f>
        <v>1</v>
      </c>
      <c r="T11" s="82" t="s">
        <v>68</v>
      </c>
      <c r="U11" s="16" t="s">
        <v>72</v>
      </c>
    </row>
    <row r="12" spans="1:23" ht="130.5" customHeight="1" x14ac:dyDescent="0.25">
      <c r="A12" s="69"/>
      <c r="B12" s="48" t="s">
        <v>30</v>
      </c>
      <c r="C12" s="16" t="s">
        <v>58</v>
      </c>
      <c r="D12" s="53">
        <v>1.8E-3</v>
      </c>
      <c r="E12" s="53">
        <v>2.5000000000000001E-3</v>
      </c>
      <c r="F12" s="30">
        <v>2.8E-3</v>
      </c>
      <c r="G12" s="54">
        <v>2.8E-3</v>
      </c>
      <c r="H12" s="19" t="s">
        <v>61</v>
      </c>
      <c r="I12" s="17" t="s">
        <v>61</v>
      </c>
      <c r="J12" s="17"/>
      <c r="K12" s="21"/>
      <c r="L12" s="17" t="str">
        <f t="shared" si="0"/>
        <v>NA</v>
      </c>
      <c r="M12" s="53">
        <v>3.2000000000000002E-3</v>
      </c>
      <c r="N12" s="17"/>
      <c r="O12" s="53">
        <v>3.5000000000000001E-3</v>
      </c>
      <c r="P12" s="17"/>
      <c r="Q12" s="54">
        <v>3.5000000000000001E-3</v>
      </c>
      <c r="R12" s="40">
        <v>2.8E-3</v>
      </c>
      <c r="S12" s="21">
        <f t="shared" si="1"/>
        <v>0.79999999999999993</v>
      </c>
      <c r="T12" s="82" t="s">
        <v>68</v>
      </c>
      <c r="U12" s="16" t="s">
        <v>70</v>
      </c>
    </row>
    <row r="13" spans="1:23" ht="137.25" customHeight="1" x14ac:dyDescent="0.25">
      <c r="A13" s="69"/>
      <c r="B13" s="48" t="s">
        <v>31</v>
      </c>
      <c r="C13" s="16" t="s">
        <v>59</v>
      </c>
      <c r="D13" s="55">
        <v>1200</v>
      </c>
      <c r="E13" s="55">
        <v>216</v>
      </c>
      <c r="F13" s="18">
        <v>217</v>
      </c>
      <c r="G13" s="55">
        <v>318</v>
      </c>
      <c r="H13" s="19">
        <v>1</v>
      </c>
      <c r="I13" s="17">
        <v>94</v>
      </c>
      <c r="J13" s="20"/>
      <c r="K13" s="17"/>
      <c r="L13" s="21">
        <f>+I13/G13</f>
        <v>0.29559748427672955</v>
      </c>
      <c r="M13" s="55">
        <v>179</v>
      </c>
      <c r="N13" s="17"/>
      <c r="O13" s="55">
        <v>179</v>
      </c>
      <c r="P13" s="17"/>
      <c r="Q13" s="50">
        <v>892</v>
      </c>
      <c r="R13" s="20">
        <f>+F13+I13</f>
        <v>311</v>
      </c>
      <c r="S13" s="21">
        <f>IF(R13/Q13&gt;100%,100%,R13/Q13)</f>
        <v>0.34865470852017938</v>
      </c>
      <c r="T13" s="82" t="s">
        <v>69</v>
      </c>
      <c r="U13" s="16" t="s">
        <v>87</v>
      </c>
    </row>
    <row r="14" spans="1:23" ht="122.25" customHeight="1" x14ac:dyDescent="0.25">
      <c r="A14" s="69"/>
      <c r="B14" s="48" t="s">
        <v>32</v>
      </c>
      <c r="C14" s="16" t="s">
        <v>58</v>
      </c>
      <c r="D14" s="56">
        <v>0.88</v>
      </c>
      <c r="E14" s="56">
        <v>0.89</v>
      </c>
      <c r="F14" s="18">
        <v>0.89</v>
      </c>
      <c r="G14" s="56">
        <v>0.9</v>
      </c>
      <c r="H14" s="19" t="s">
        <v>61</v>
      </c>
      <c r="I14" s="17" t="s">
        <v>61</v>
      </c>
      <c r="J14" s="17"/>
      <c r="K14" s="17"/>
      <c r="L14" s="17" t="str">
        <f t="shared" si="0"/>
        <v>NA</v>
      </c>
      <c r="M14" s="56">
        <v>0.9</v>
      </c>
      <c r="N14" s="17"/>
      <c r="O14" s="56">
        <v>0.91</v>
      </c>
      <c r="P14" s="17"/>
      <c r="Q14" s="56">
        <v>0.91</v>
      </c>
      <c r="R14" s="56">
        <v>0.9</v>
      </c>
      <c r="S14" s="21">
        <f t="shared" si="1"/>
        <v>0.98901098901098905</v>
      </c>
      <c r="T14" s="84" t="s">
        <v>73</v>
      </c>
      <c r="U14" s="16" t="s">
        <v>88</v>
      </c>
    </row>
    <row r="15" spans="1:23" ht="60" customHeight="1" x14ac:dyDescent="0.25">
      <c r="A15" s="70"/>
      <c r="B15" s="48" t="s">
        <v>33</v>
      </c>
      <c r="C15" s="16" t="s">
        <v>59</v>
      </c>
      <c r="D15" s="55">
        <v>28998</v>
      </c>
      <c r="E15" s="55">
        <v>12000</v>
      </c>
      <c r="F15" s="18">
        <v>12388</v>
      </c>
      <c r="G15" s="55">
        <v>13000</v>
      </c>
      <c r="H15" s="19">
        <v>3192</v>
      </c>
      <c r="I15" s="17">
        <v>6384</v>
      </c>
      <c r="J15" s="17"/>
      <c r="K15" s="17"/>
      <c r="L15" s="21">
        <f>+I15/G15</f>
        <v>0.49107692307692308</v>
      </c>
      <c r="M15" s="55">
        <v>14500</v>
      </c>
      <c r="N15" s="17"/>
      <c r="O15" s="55">
        <v>15500</v>
      </c>
      <c r="P15" s="17"/>
      <c r="Q15" s="55">
        <v>55000</v>
      </c>
      <c r="R15" s="20">
        <f>+F15+H15</f>
        <v>15580</v>
      </c>
      <c r="S15" s="21">
        <f t="shared" si="1"/>
        <v>0.28327272727272729</v>
      </c>
      <c r="T15" s="85"/>
      <c r="U15" s="16" t="s">
        <v>88</v>
      </c>
    </row>
    <row r="16" spans="1:23" ht="60" customHeight="1" x14ac:dyDescent="0.25">
      <c r="A16" s="71" t="s">
        <v>50</v>
      </c>
      <c r="B16" s="48" t="s">
        <v>34</v>
      </c>
      <c r="C16" s="16" t="s">
        <v>59</v>
      </c>
      <c r="D16" s="56">
        <v>2.1</v>
      </c>
      <c r="E16" s="57">
        <v>1</v>
      </c>
      <c r="F16" s="18">
        <v>1</v>
      </c>
      <c r="G16" s="57">
        <v>1.5</v>
      </c>
      <c r="H16" s="19" t="s">
        <v>61</v>
      </c>
      <c r="I16" s="36">
        <v>0.112774570056</v>
      </c>
      <c r="J16" s="17"/>
      <c r="K16" s="17"/>
      <c r="L16" s="21">
        <f>+I16/G16</f>
        <v>7.5183046704000001E-2</v>
      </c>
      <c r="M16" s="57">
        <v>1.5</v>
      </c>
      <c r="N16" s="17"/>
      <c r="O16" s="57">
        <v>1.5</v>
      </c>
      <c r="P16" s="17"/>
      <c r="Q16" s="58">
        <v>5.5</v>
      </c>
      <c r="R16" s="32">
        <f>+F16+I16</f>
        <v>1.1127745700560001</v>
      </c>
      <c r="S16" s="21">
        <f t="shared" si="1"/>
        <v>0.20232264910109093</v>
      </c>
      <c r="T16" s="82" t="s">
        <v>74</v>
      </c>
      <c r="U16" s="16" t="s">
        <v>75</v>
      </c>
    </row>
    <row r="17" spans="1:21" ht="115.5" customHeight="1" x14ac:dyDescent="0.25">
      <c r="A17" s="71"/>
      <c r="B17" s="48" t="s">
        <v>35</v>
      </c>
      <c r="C17" s="16" t="s">
        <v>59</v>
      </c>
      <c r="D17" s="55">
        <v>25</v>
      </c>
      <c r="E17" s="59">
        <v>11</v>
      </c>
      <c r="F17" s="31">
        <v>18</v>
      </c>
      <c r="G17" s="59">
        <v>14</v>
      </c>
      <c r="H17" s="19" t="s">
        <v>61</v>
      </c>
      <c r="I17" s="26" t="s">
        <v>61</v>
      </c>
      <c r="J17" s="25"/>
      <c r="K17" s="17"/>
      <c r="L17" s="21" t="s">
        <v>61</v>
      </c>
      <c r="M17" s="59">
        <v>16</v>
      </c>
      <c r="N17" s="21"/>
      <c r="O17" s="59">
        <v>18</v>
      </c>
      <c r="P17" s="21"/>
      <c r="Q17" s="50">
        <v>59</v>
      </c>
      <c r="R17" s="41">
        <f>+F17</f>
        <v>18</v>
      </c>
      <c r="S17" s="21">
        <f t="shared" si="1"/>
        <v>0.30508474576271188</v>
      </c>
      <c r="T17" s="86" t="s">
        <v>76</v>
      </c>
      <c r="U17" s="16" t="s">
        <v>75</v>
      </c>
    </row>
    <row r="18" spans="1:21" ht="99" customHeight="1" x14ac:dyDescent="0.25">
      <c r="A18" s="71"/>
      <c r="B18" s="48" t="s">
        <v>36</v>
      </c>
      <c r="C18" s="16" t="s">
        <v>59</v>
      </c>
      <c r="D18" s="55">
        <v>1720</v>
      </c>
      <c r="E18" s="55">
        <v>500</v>
      </c>
      <c r="F18" s="18">
        <v>422</v>
      </c>
      <c r="G18" s="55">
        <v>520</v>
      </c>
      <c r="H18" s="19">
        <v>60</v>
      </c>
      <c r="I18" s="17">
        <v>137</v>
      </c>
      <c r="J18" s="17"/>
      <c r="K18" s="17"/>
      <c r="L18" s="21">
        <f t="shared" ref="L18:L33" si="2">+I18/G18</f>
        <v>0.26346153846153847</v>
      </c>
      <c r="M18" s="55">
        <v>530</v>
      </c>
      <c r="N18" s="17"/>
      <c r="O18" s="55">
        <v>550</v>
      </c>
      <c r="P18" s="17"/>
      <c r="Q18" s="55">
        <v>2100</v>
      </c>
      <c r="R18" s="44">
        <f>+F18+I18</f>
        <v>559</v>
      </c>
      <c r="S18" s="21">
        <f t="shared" si="1"/>
        <v>0.2661904761904762</v>
      </c>
      <c r="T18" s="82" t="s">
        <v>77</v>
      </c>
      <c r="U18" s="16" t="s">
        <v>75</v>
      </c>
    </row>
    <row r="19" spans="1:21" ht="145.5" customHeight="1" x14ac:dyDescent="0.25">
      <c r="A19" s="71"/>
      <c r="B19" s="48" t="s">
        <v>37</v>
      </c>
      <c r="C19" s="16" t="s">
        <v>59</v>
      </c>
      <c r="D19" s="55">
        <v>4000</v>
      </c>
      <c r="E19" s="59">
        <v>600</v>
      </c>
      <c r="F19" s="18">
        <v>600</v>
      </c>
      <c r="G19" s="59">
        <v>1500</v>
      </c>
      <c r="H19" s="19">
        <v>146</v>
      </c>
      <c r="I19" s="18">
        <v>146</v>
      </c>
      <c r="J19" s="19"/>
      <c r="K19" s="18"/>
      <c r="L19" s="21">
        <f>+I19/G19</f>
        <v>9.7333333333333327E-2</v>
      </c>
      <c r="M19" s="59">
        <v>1500</v>
      </c>
      <c r="N19" s="17"/>
      <c r="O19" s="59">
        <v>600</v>
      </c>
      <c r="P19" s="17"/>
      <c r="Q19" s="55">
        <v>4200</v>
      </c>
      <c r="R19" s="19">
        <f>+F19+I19</f>
        <v>746</v>
      </c>
      <c r="S19" s="21">
        <f t="shared" si="1"/>
        <v>0.17761904761904762</v>
      </c>
      <c r="T19" s="87" t="s">
        <v>78</v>
      </c>
      <c r="U19" s="16" t="s">
        <v>75</v>
      </c>
    </row>
    <row r="20" spans="1:21" ht="136.5" customHeight="1" x14ac:dyDescent="0.25">
      <c r="A20" s="71"/>
      <c r="B20" s="48" t="s">
        <v>38</v>
      </c>
      <c r="C20" s="16" t="s">
        <v>59</v>
      </c>
      <c r="D20" s="55">
        <v>84</v>
      </c>
      <c r="E20" s="59">
        <v>16</v>
      </c>
      <c r="F20" s="59">
        <v>16</v>
      </c>
      <c r="G20" s="59">
        <v>20</v>
      </c>
      <c r="H20" s="33">
        <v>7</v>
      </c>
      <c r="I20" s="37">
        <v>17</v>
      </c>
      <c r="J20" s="18"/>
      <c r="K20" s="18"/>
      <c r="L20" s="21">
        <f>+I20/G20</f>
        <v>0.85</v>
      </c>
      <c r="M20" s="59">
        <v>30</v>
      </c>
      <c r="N20" s="17"/>
      <c r="O20" s="59">
        <v>60</v>
      </c>
      <c r="P20" s="17"/>
      <c r="Q20" s="50">
        <v>126</v>
      </c>
      <c r="R20" s="45">
        <f>+F20+I20</f>
        <v>33</v>
      </c>
      <c r="S20" s="21">
        <f>IF(R20/Q20&gt;100%,100%,R20/Q20)</f>
        <v>0.26190476190476192</v>
      </c>
      <c r="T20" s="88" t="s">
        <v>79</v>
      </c>
      <c r="U20" s="16" t="s">
        <v>75</v>
      </c>
    </row>
    <row r="21" spans="1:21" ht="108" customHeight="1" x14ac:dyDescent="0.25">
      <c r="A21" s="71"/>
      <c r="B21" s="48" t="s">
        <v>39</v>
      </c>
      <c r="C21" s="16" t="s">
        <v>59</v>
      </c>
      <c r="D21" s="55">
        <v>20</v>
      </c>
      <c r="E21" s="55">
        <v>1</v>
      </c>
      <c r="F21" s="18">
        <v>1</v>
      </c>
      <c r="G21" s="55">
        <v>14</v>
      </c>
      <c r="H21" s="19">
        <v>7</v>
      </c>
      <c r="I21" s="18">
        <v>7</v>
      </c>
      <c r="J21" s="18"/>
      <c r="K21" s="18"/>
      <c r="L21" s="21">
        <f t="shared" si="2"/>
        <v>0.5</v>
      </c>
      <c r="M21" s="55">
        <v>5</v>
      </c>
      <c r="N21" s="17"/>
      <c r="O21" s="55">
        <v>5</v>
      </c>
      <c r="P21" s="17"/>
      <c r="Q21" s="50">
        <v>25</v>
      </c>
      <c r="R21" s="22">
        <f>+F21+I21</f>
        <v>8</v>
      </c>
      <c r="S21" s="21">
        <f>IF(R21/Q21&gt;100%,100%,R21/Q21)</f>
        <v>0.32</v>
      </c>
      <c r="T21" s="91" t="s">
        <v>80</v>
      </c>
      <c r="U21" s="16" t="s">
        <v>75</v>
      </c>
    </row>
    <row r="22" spans="1:21" ht="60" customHeight="1" x14ac:dyDescent="0.25">
      <c r="A22" s="71"/>
      <c r="B22" s="48" t="s">
        <v>40</v>
      </c>
      <c r="C22" s="16" t="s">
        <v>58</v>
      </c>
      <c r="D22" s="55">
        <v>0</v>
      </c>
      <c r="E22" s="55">
        <v>0</v>
      </c>
      <c r="F22" s="18" t="s">
        <v>60</v>
      </c>
      <c r="G22" s="55">
        <v>0</v>
      </c>
      <c r="H22" s="19" t="s">
        <v>61</v>
      </c>
      <c r="I22" s="18" t="s">
        <v>61</v>
      </c>
      <c r="J22" s="18"/>
      <c r="K22" s="18"/>
      <c r="L22" s="21" t="e">
        <f t="shared" si="2"/>
        <v>#VALUE!</v>
      </c>
      <c r="M22" s="55">
        <v>0</v>
      </c>
      <c r="N22" s="17"/>
      <c r="O22" s="55">
        <v>1</v>
      </c>
      <c r="P22" s="17"/>
      <c r="Q22" s="20">
        <v>1</v>
      </c>
      <c r="R22" s="19" t="str">
        <f>+F22</f>
        <v>ND</v>
      </c>
      <c r="S22" s="18" t="s">
        <v>61</v>
      </c>
      <c r="T22" s="92" t="s">
        <v>81</v>
      </c>
      <c r="U22" s="16" t="s">
        <v>75</v>
      </c>
    </row>
    <row r="23" spans="1:21" ht="149.25" customHeight="1" x14ac:dyDescent="0.25">
      <c r="A23" s="71" t="s">
        <v>51</v>
      </c>
      <c r="B23" s="48" t="s">
        <v>53</v>
      </c>
      <c r="C23" s="16" t="s">
        <v>59</v>
      </c>
      <c r="D23" s="55">
        <v>0</v>
      </c>
      <c r="E23" s="60">
        <v>3500</v>
      </c>
      <c r="F23" s="18">
        <v>3776</v>
      </c>
      <c r="G23" s="60">
        <v>5000</v>
      </c>
      <c r="H23" s="19" t="s">
        <v>61</v>
      </c>
      <c r="I23" s="18" t="s">
        <v>61</v>
      </c>
      <c r="J23" s="18"/>
      <c r="K23" s="18"/>
      <c r="L23" s="21" t="s">
        <v>61</v>
      </c>
      <c r="M23" s="60">
        <v>17000</v>
      </c>
      <c r="N23" s="17"/>
      <c r="O23" s="60">
        <f>8500</f>
        <v>8500</v>
      </c>
      <c r="P23" s="17"/>
      <c r="Q23" s="55">
        <v>34000</v>
      </c>
      <c r="R23" s="19">
        <f>+F23</f>
        <v>3776</v>
      </c>
      <c r="S23" s="21">
        <f t="shared" ref="S23:S32" si="3">IF(R23/Q23&gt;100%,100%,R23/Q23)</f>
        <v>0.11105882352941177</v>
      </c>
      <c r="T23" s="93" t="s">
        <v>82</v>
      </c>
      <c r="U23" s="16" t="s">
        <v>85</v>
      </c>
    </row>
    <row r="24" spans="1:21" ht="144" customHeight="1" x14ac:dyDescent="0.25">
      <c r="A24" s="71"/>
      <c r="B24" s="61" t="s">
        <v>54</v>
      </c>
      <c r="C24" s="16" t="s">
        <v>59</v>
      </c>
      <c r="D24" s="55">
        <v>1160</v>
      </c>
      <c r="E24" s="60">
        <v>641</v>
      </c>
      <c r="F24" s="18">
        <v>641</v>
      </c>
      <c r="G24" s="60">
        <v>807</v>
      </c>
      <c r="H24" s="19">
        <v>2</v>
      </c>
      <c r="I24" s="18">
        <v>2</v>
      </c>
      <c r="J24" s="18"/>
      <c r="K24" s="18"/>
      <c r="L24" s="26">
        <f t="shared" si="2"/>
        <v>2.4783147459727386E-3</v>
      </c>
      <c r="M24" s="60">
        <v>580</v>
      </c>
      <c r="N24" s="17"/>
      <c r="O24" s="60">
        <f>580+39</f>
        <v>619</v>
      </c>
      <c r="P24" s="17"/>
      <c r="Q24" s="55">
        <v>2647</v>
      </c>
      <c r="R24" s="19">
        <f>+F24+I24</f>
        <v>643</v>
      </c>
      <c r="S24" s="21">
        <f t="shared" si="3"/>
        <v>0.24291650925576125</v>
      </c>
      <c r="T24" s="87" t="s">
        <v>86</v>
      </c>
      <c r="U24" s="16" t="s">
        <v>85</v>
      </c>
    </row>
    <row r="25" spans="1:21" ht="142.5" customHeight="1" x14ac:dyDescent="0.25">
      <c r="A25" s="71"/>
      <c r="B25" s="48" t="s">
        <v>55</v>
      </c>
      <c r="C25" s="16" t="s">
        <v>59</v>
      </c>
      <c r="D25" s="55">
        <v>3492</v>
      </c>
      <c r="E25" s="60">
        <v>953</v>
      </c>
      <c r="F25" s="18">
        <v>953</v>
      </c>
      <c r="G25" s="60">
        <v>848</v>
      </c>
      <c r="H25" s="19">
        <v>2</v>
      </c>
      <c r="I25" s="18">
        <v>664</v>
      </c>
      <c r="J25" s="18"/>
      <c r="K25" s="18"/>
      <c r="L25" s="21">
        <f t="shared" si="2"/>
        <v>0.78301886792452835</v>
      </c>
      <c r="M25" s="59">
        <v>920</v>
      </c>
      <c r="N25" s="17"/>
      <c r="O25" s="59">
        <f>920-33</f>
        <v>887</v>
      </c>
      <c r="P25" s="17"/>
      <c r="Q25" s="55">
        <v>3608</v>
      </c>
      <c r="R25" s="19">
        <f>+F25+I25</f>
        <v>1617</v>
      </c>
      <c r="S25" s="21">
        <f t="shared" si="3"/>
        <v>0.44817073170731708</v>
      </c>
      <c r="T25" s="87" t="s">
        <v>83</v>
      </c>
      <c r="U25" s="16" t="s">
        <v>85</v>
      </c>
    </row>
    <row r="26" spans="1:21" ht="150.75" customHeight="1" x14ac:dyDescent="0.25">
      <c r="A26" s="71"/>
      <c r="B26" s="48" t="s">
        <v>56</v>
      </c>
      <c r="C26" s="16" t="s">
        <v>59</v>
      </c>
      <c r="D26" s="55">
        <f>148+179</f>
        <v>327</v>
      </c>
      <c r="E26" s="59">
        <v>200</v>
      </c>
      <c r="F26" s="18">
        <v>201</v>
      </c>
      <c r="G26" s="59">
        <v>200</v>
      </c>
      <c r="H26" s="19">
        <v>35</v>
      </c>
      <c r="I26" s="18">
        <v>45</v>
      </c>
      <c r="J26" s="18"/>
      <c r="K26" s="18"/>
      <c r="L26" s="21">
        <f>+I26/G26</f>
        <v>0.22500000000000001</v>
      </c>
      <c r="M26" s="59">
        <v>200</v>
      </c>
      <c r="N26" s="17"/>
      <c r="O26" s="59">
        <v>200</v>
      </c>
      <c r="P26" s="17"/>
      <c r="Q26" s="50">
        <v>800</v>
      </c>
      <c r="R26" s="19">
        <f>+F26+I26</f>
        <v>246</v>
      </c>
      <c r="S26" s="21">
        <f>IF(R26/Q26&gt;100%,100%,R26/Q26)</f>
        <v>0.3075</v>
      </c>
      <c r="T26" s="87" t="s">
        <v>84</v>
      </c>
      <c r="U26" s="16" t="s">
        <v>85</v>
      </c>
    </row>
    <row r="27" spans="1:21" ht="147.75" customHeight="1" x14ac:dyDescent="0.25">
      <c r="A27" s="71" t="s">
        <v>52</v>
      </c>
      <c r="B27" s="48" t="s">
        <v>41</v>
      </c>
      <c r="C27" s="16" t="s">
        <v>59</v>
      </c>
      <c r="D27" s="57">
        <v>43</v>
      </c>
      <c r="E27" s="57">
        <v>25</v>
      </c>
      <c r="F27" s="18">
        <v>43</v>
      </c>
      <c r="G27" s="57">
        <v>30</v>
      </c>
      <c r="H27" s="19" t="s">
        <v>61</v>
      </c>
      <c r="I27" s="18">
        <v>11</v>
      </c>
      <c r="J27" s="18"/>
      <c r="K27" s="18"/>
      <c r="L27" s="21">
        <f t="shared" si="2"/>
        <v>0.36666666666666664</v>
      </c>
      <c r="M27" s="57">
        <v>30</v>
      </c>
      <c r="N27" s="17"/>
      <c r="O27" s="57">
        <v>30</v>
      </c>
      <c r="P27" s="17"/>
      <c r="Q27" s="50">
        <v>115</v>
      </c>
      <c r="R27" s="19">
        <f>+F27+I27</f>
        <v>54</v>
      </c>
      <c r="S27" s="21">
        <f t="shared" si="3"/>
        <v>0.46956521739130436</v>
      </c>
      <c r="T27" s="94" t="s">
        <v>89</v>
      </c>
      <c r="U27" s="16" t="s">
        <v>90</v>
      </c>
    </row>
    <row r="28" spans="1:21" ht="60" customHeight="1" x14ac:dyDescent="0.25">
      <c r="A28" s="71"/>
      <c r="B28" s="48" t="s">
        <v>42</v>
      </c>
      <c r="C28" s="16" t="s">
        <v>59</v>
      </c>
      <c r="D28" s="62">
        <v>84</v>
      </c>
      <c r="E28" s="62">
        <v>13</v>
      </c>
      <c r="F28" s="18">
        <v>13</v>
      </c>
      <c r="G28" s="62">
        <v>30</v>
      </c>
      <c r="H28" s="19" t="s">
        <v>61</v>
      </c>
      <c r="I28" s="18" t="s">
        <v>61</v>
      </c>
      <c r="J28" s="18"/>
      <c r="K28" s="18"/>
      <c r="L28" s="21" t="s">
        <v>61</v>
      </c>
      <c r="M28" s="62">
        <v>20</v>
      </c>
      <c r="N28" s="17"/>
      <c r="O28" s="62">
        <v>37</v>
      </c>
      <c r="P28" s="17"/>
      <c r="Q28" s="50">
        <v>100</v>
      </c>
      <c r="R28" s="19">
        <f>+F28</f>
        <v>13</v>
      </c>
      <c r="S28" s="21">
        <f t="shared" si="3"/>
        <v>0.13</v>
      </c>
      <c r="T28" s="94" t="s">
        <v>89</v>
      </c>
      <c r="U28" s="16" t="s">
        <v>90</v>
      </c>
    </row>
    <row r="29" spans="1:21" ht="60" customHeight="1" x14ac:dyDescent="0.25">
      <c r="A29" s="71"/>
      <c r="B29" s="46" t="s">
        <v>43</v>
      </c>
      <c r="C29" s="16" t="s">
        <v>59</v>
      </c>
      <c r="D29" s="60" t="s">
        <v>60</v>
      </c>
      <c r="E29" s="60">
        <v>0</v>
      </c>
      <c r="F29" s="18" t="s">
        <v>60</v>
      </c>
      <c r="G29" s="60">
        <v>3</v>
      </c>
      <c r="H29" s="19" t="s">
        <v>61</v>
      </c>
      <c r="I29" s="18" t="s">
        <v>61</v>
      </c>
      <c r="J29" s="18"/>
      <c r="K29" s="18"/>
      <c r="L29" s="21" t="s">
        <v>61</v>
      </c>
      <c r="M29" s="60">
        <v>3</v>
      </c>
      <c r="N29" s="17"/>
      <c r="O29" s="60">
        <v>3</v>
      </c>
      <c r="P29" s="17"/>
      <c r="Q29" s="50">
        <v>9</v>
      </c>
      <c r="R29" s="19" t="s">
        <v>61</v>
      </c>
      <c r="S29" s="21" t="s">
        <v>61</v>
      </c>
      <c r="T29" s="87" t="s">
        <v>93</v>
      </c>
      <c r="U29" s="16" t="s">
        <v>91</v>
      </c>
    </row>
    <row r="30" spans="1:21" ht="151.5" customHeight="1" x14ac:dyDescent="0.25">
      <c r="A30" s="71" t="s">
        <v>65</v>
      </c>
      <c r="B30" s="48" t="s">
        <v>44</v>
      </c>
      <c r="C30" s="16" t="s">
        <v>59</v>
      </c>
      <c r="D30" s="63">
        <v>0.31</v>
      </c>
      <c r="E30" s="64">
        <v>0.77</v>
      </c>
      <c r="F30" s="18">
        <v>0.98</v>
      </c>
      <c r="G30" s="64">
        <v>0.8</v>
      </c>
      <c r="H30" s="19">
        <v>0</v>
      </c>
      <c r="I30" s="24">
        <v>0.33040000000000003</v>
      </c>
      <c r="J30" s="18"/>
      <c r="K30" s="18"/>
      <c r="L30" s="21">
        <f t="shared" si="2"/>
        <v>0.41300000000000003</v>
      </c>
      <c r="M30" s="64">
        <v>0.85</v>
      </c>
      <c r="N30" s="17"/>
      <c r="O30" s="64">
        <v>0.85</v>
      </c>
      <c r="P30" s="17"/>
      <c r="Q30" s="64">
        <v>0.85</v>
      </c>
      <c r="R30" s="34">
        <f>+I30</f>
        <v>0.33040000000000003</v>
      </c>
      <c r="S30" s="21">
        <f t="shared" si="3"/>
        <v>0.38870588235294123</v>
      </c>
      <c r="T30" s="87" t="s">
        <v>94</v>
      </c>
      <c r="U30" s="16" t="s">
        <v>90</v>
      </c>
    </row>
    <row r="31" spans="1:21" ht="113.25" customHeight="1" x14ac:dyDescent="0.25">
      <c r="A31" s="71"/>
      <c r="B31" s="48" t="s">
        <v>45</v>
      </c>
      <c r="C31" s="16" t="s">
        <v>59</v>
      </c>
      <c r="D31" s="55">
        <v>33</v>
      </c>
      <c r="E31" s="65">
        <v>0</v>
      </c>
      <c r="F31" s="18" t="s">
        <v>61</v>
      </c>
      <c r="G31" s="66">
        <v>20</v>
      </c>
      <c r="H31" s="19" t="s">
        <v>61</v>
      </c>
      <c r="I31" s="18" t="s">
        <v>61</v>
      </c>
      <c r="J31" s="18"/>
      <c r="K31" s="18"/>
      <c r="L31" s="21" t="e">
        <f t="shared" si="2"/>
        <v>#VALUE!</v>
      </c>
      <c r="M31" s="67">
        <v>33</v>
      </c>
      <c r="N31" s="17"/>
      <c r="O31" s="67">
        <v>33</v>
      </c>
      <c r="P31" s="17"/>
      <c r="Q31" s="20">
        <v>33</v>
      </c>
      <c r="R31" s="19" t="str">
        <f>+I31</f>
        <v>NA</v>
      </c>
      <c r="S31" s="21" t="s">
        <v>61</v>
      </c>
      <c r="T31" s="87" t="s">
        <v>95</v>
      </c>
      <c r="U31" s="16" t="s">
        <v>90</v>
      </c>
    </row>
    <row r="32" spans="1:21" ht="134.25" customHeight="1" x14ac:dyDescent="0.25">
      <c r="A32" s="71"/>
      <c r="B32" s="48" t="s">
        <v>46</v>
      </c>
      <c r="C32" s="16" t="s">
        <v>59</v>
      </c>
      <c r="D32" s="64" t="s">
        <v>60</v>
      </c>
      <c r="E32" s="64">
        <v>0</v>
      </c>
      <c r="F32" s="18" t="s">
        <v>61</v>
      </c>
      <c r="G32" s="64">
        <v>0.5</v>
      </c>
      <c r="H32" s="34">
        <v>0.1</v>
      </c>
      <c r="I32" s="23">
        <v>0.2</v>
      </c>
      <c r="J32" s="18"/>
      <c r="K32" s="18"/>
      <c r="L32" s="21">
        <f t="shared" si="2"/>
        <v>0.4</v>
      </c>
      <c r="M32" s="64">
        <v>1</v>
      </c>
      <c r="N32" s="17"/>
      <c r="O32" s="64">
        <v>1</v>
      </c>
      <c r="P32" s="17"/>
      <c r="Q32" s="64">
        <v>1</v>
      </c>
      <c r="R32" s="19">
        <f>+I32</f>
        <v>0.2</v>
      </c>
      <c r="S32" s="21">
        <f t="shared" si="3"/>
        <v>0.2</v>
      </c>
      <c r="T32" s="87" t="s">
        <v>96</v>
      </c>
      <c r="U32" s="16" t="s">
        <v>90</v>
      </c>
    </row>
    <row r="33" spans="1:21" ht="209.25" customHeight="1" x14ac:dyDescent="0.25">
      <c r="A33" s="15" t="s">
        <v>57</v>
      </c>
      <c r="B33" s="48" t="s">
        <v>47</v>
      </c>
      <c r="C33" s="16" t="s">
        <v>59</v>
      </c>
      <c r="D33" s="23">
        <v>1</v>
      </c>
      <c r="E33" s="21">
        <v>1</v>
      </c>
      <c r="F33" s="24">
        <v>0.9657</v>
      </c>
      <c r="G33" s="28">
        <v>1</v>
      </c>
      <c r="H33" s="34">
        <v>0.73060000000000003</v>
      </c>
      <c r="I33" s="24">
        <v>0.82979999999999998</v>
      </c>
      <c r="J33" s="18"/>
      <c r="K33" s="18"/>
      <c r="L33" s="26">
        <f t="shared" si="2"/>
        <v>0.82979999999999998</v>
      </c>
      <c r="M33" s="21">
        <v>1</v>
      </c>
      <c r="N33" s="17"/>
      <c r="O33" s="28">
        <v>1</v>
      </c>
      <c r="P33" s="17"/>
      <c r="Q33" s="28">
        <v>1</v>
      </c>
      <c r="R33" s="27">
        <f>+I33</f>
        <v>0.82979999999999998</v>
      </c>
      <c r="S33" s="26">
        <f>IF(R33/Q33&gt;100%,100%,R33/Q33)</f>
        <v>0.82979999999999998</v>
      </c>
      <c r="T33" s="87" t="s">
        <v>97</v>
      </c>
      <c r="U33" s="16" t="s">
        <v>92</v>
      </c>
    </row>
    <row r="34" spans="1:21" ht="48" customHeight="1" x14ac:dyDescent="0.25">
      <c r="A34" s="6"/>
      <c r="B34" s="8"/>
      <c r="C34" s="7"/>
      <c r="D34" s="8"/>
      <c r="E34" s="9"/>
      <c r="F34" s="10"/>
      <c r="G34" s="9"/>
      <c r="H34" s="10"/>
      <c r="I34" s="10"/>
      <c r="J34" s="10"/>
      <c r="K34" s="10"/>
      <c r="L34" s="10"/>
      <c r="M34" s="9"/>
      <c r="N34" s="9"/>
      <c r="O34" s="9"/>
      <c r="P34" s="9"/>
      <c r="Q34" s="9"/>
      <c r="R34" s="42"/>
      <c r="S34" s="10"/>
      <c r="T34" s="89"/>
      <c r="U34" s="8"/>
    </row>
    <row r="35" spans="1:21" ht="37.5" customHeight="1" x14ac:dyDescent="0.25">
      <c r="A35" s="79" t="s">
        <v>25</v>
      </c>
      <c r="B35" s="80"/>
      <c r="C35" s="80"/>
      <c r="D35" s="80"/>
      <c r="E35" s="80"/>
      <c r="F35" s="80"/>
      <c r="G35" s="80"/>
      <c r="H35" s="80"/>
      <c r="I35" s="80"/>
      <c r="J35" s="80"/>
      <c r="K35" s="80"/>
      <c r="L35" s="80"/>
      <c r="M35" s="80"/>
      <c r="N35" s="80"/>
      <c r="O35" s="80"/>
      <c r="P35" s="80"/>
      <c r="Q35" s="80"/>
      <c r="R35" s="80"/>
      <c r="S35" s="80"/>
      <c r="T35" s="80"/>
      <c r="U35" s="80"/>
    </row>
    <row r="36" spans="1:21" ht="46.5" customHeight="1" x14ac:dyDescent="0.25">
      <c r="A36" s="79" t="s">
        <v>26</v>
      </c>
      <c r="B36" s="80"/>
      <c r="C36" s="80"/>
      <c r="D36" s="80"/>
      <c r="E36" s="80"/>
      <c r="F36" s="80"/>
      <c r="G36" s="80"/>
      <c r="H36" s="80"/>
      <c r="I36" s="80"/>
      <c r="J36" s="80"/>
      <c r="K36" s="80"/>
      <c r="L36" s="80"/>
      <c r="M36" s="80"/>
      <c r="N36" s="80"/>
      <c r="O36" s="80"/>
      <c r="P36" s="80"/>
      <c r="Q36" s="80"/>
      <c r="R36" s="80"/>
      <c r="S36" s="80"/>
      <c r="T36" s="80"/>
      <c r="U36" s="80"/>
    </row>
  </sheetData>
  <mergeCells count="33">
    <mergeCell ref="A35:U35"/>
    <mergeCell ref="A36:U36"/>
    <mergeCell ref="L7:L8"/>
    <mergeCell ref="S7:S8"/>
    <mergeCell ref="T7:T8"/>
    <mergeCell ref="U7:U8"/>
    <mergeCell ref="N7:N8"/>
    <mergeCell ref="O7:O8"/>
    <mergeCell ref="P7:P8"/>
    <mergeCell ref="Q7:Q8"/>
    <mergeCell ref="R7:R8"/>
    <mergeCell ref="F7:F8"/>
    <mergeCell ref="G7:G8"/>
    <mergeCell ref="H7:K7"/>
    <mergeCell ref="M7:M8"/>
    <mergeCell ref="A7:A8"/>
    <mergeCell ref="A30:A32"/>
    <mergeCell ref="A1:B3"/>
    <mergeCell ref="C1:Q3"/>
    <mergeCell ref="R1:U1"/>
    <mergeCell ref="R2:U2"/>
    <mergeCell ref="R3:U3"/>
    <mergeCell ref="B7:B8"/>
    <mergeCell ref="C7:C8"/>
    <mergeCell ref="D7:D8"/>
    <mergeCell ref="E7:E8"/>
    <mergeCell ref="A5:U5"/>
    <mergeCell ref="T14:T15"/>
    <mergeCell ref="A9:A10"/>
    <mergeCell ref="A11:A15"/>
    <mergeCell ref="A16:A22"/>
    <mergeCell ref="A23:A26"/>
    <mergeCell ref="A27:A29"/>
  </mergeCells>
  <printOptions horizontalCentered="1"/>
  <pageMargins left="0.43307086614173229" right="0.43307086614173229" top="0.74803149606299213" bottom="0.55118110236220474" header="0.31496062992125984" footer="0.11811023622047245"/>
  <pageSetup scale="26" fitToHeight="2" orientation="landscape" r:id="rId1"/>
  <headerFooter differentFirst="1">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PEI # trimestre</vt:lpstr>
      <vt:lpstr>'Seguimiento PEI #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Diana Paola Yate Virgues</cp:lastModifiedBy>
  <dcterms:created xsi:type="dcterms:W3CDTF">2017-10-30T16:47:48Z</dcterms:created>
  <dcterms:modified xsi:type="dcterms:W3CDTF">2020-11-02T22:10:59Z</dcterms:modified>
</cp:coreProperties>
</file>