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d.docs.live.net/bd955d12372e7978/Documentos/Lorena/PAI/PAI Nueva versión/"/>
    </mc:Choice>
  </mc:AlternateContent>
  <xr:revisionPtr revIDLastSave="4" documentId="13_ncr:1_{52737B5F-4ABE-442A-8CA3-9C72F7230536}" xr6:coauthVersionLast="47" xr6:coauthVersionMax="47" xr10:uidLastSave="{F6548444-5EAF-429B-B7CE-5D508F4F2A0A}"/>
  <bookViews>
    <workbookView xWindow="20370" yWindow="-120" windowWidth="19440" windowHeight="15000" tabRatio="849" xr2:uid="{00000000-000D-0000-FFFF-FFFF00000000}"/>
  </bookViews>
  <sheets>
    <sheet name="Portada" sheetId="19" r:id="rId1"/>
    <sheet name="Presentación" sheetId="4" r:id="rId2"/>
    <sheet name="Recomendaciones al diligenciar" sheetId="50" r:id="rId3"/>
    <sheet name="Contenido" sheetId="33" state="hidden" r:id="rId4"/>
    <sheet name="Plan Acción 2021" sheetId="21" r:id="rId5"/>
    <sheet name="Control de cambios" sheetId="22" r:id="rId6"/>
    <sheet name="PAI Integrados MIPG" sheetId="53" r:id="rId7"/>
    <sheet name="I4.Politicas Transv. Trazadores" sheetId="39" r:id="rId8"/>
    <sheet name="I8.Presupuesto inversion 2021" sheetId="38" r:id="rId9"/>
    <sheet name="Listas Pilares" sheetId="32" state="hidden" r:id="rId10"/>
    <sheet name="Listas Ind. Estratégicos" sheetId="34" state="hidden" r:id="rId11"/>
    <sheet name="Listas documentos CONPES" sheetId="40" state="hidden" r:id="rId12"/>
    <sheet name="Listas cobert, conpes, trazado" sheetId="35" state="hidden" r:id="rId13"/>
    <sheet name="Listas presupuestales" sheetId="44" state="hidden" r:id="rId14"/>
    <sheet name="Hoja22" sheetId="49" r:id="rId15"/>
  </sheets>
  <externalReferences>
    <externalReference r:id="rId16"/>
    <externalReference r:id="rId17"/>
    <externalReference r:id="rId18"/>
    <externalReference r:id="rId19"/>
    <externalReference r:id="rId20"/>
  </externalReferences>
  <definedNames>
    <definedName name="_xlnm._FilterDatabase" localSheetId="6" hidden="1">'PAI Integrados MIPG'!$A$7:$L$48</definedName>
    <definedName name="_xlnm._FilterDatabase" localSheetId="4" hidden="1">'Plan Acción 2021'!$A$7:$AF$167</definedName>
    <definedName name="_xlnm.Print_Area" localSheetId="3">Contenido!$A$1:$F$18</definedName>
    <definedName name="_xlnm.Print_Area" localSheetId="5">'Control de cambios'!$A$1:$D$29</definedName>
    <definedName name="_xlnm.Print_Area" localSheetId="7">'I4.Politicas Transv. Trazadores'!$A$1:$F$14</definedName>
    <definedName name="_xlnm.Print_Area" localSheetId="8">'I8.Presupuesto inversion 2021'!$A$1:$G$22</definedName>
    <definedName name="_xlnm.Print_Area" localSheetId="6">'PAI Integrados MIPG'!$A$1:$J$75</definedName>
    <definedName name="_xlnm.Print_Area" localSheetId="4">'Plan Acción 2021'!$A$1:$AB$164</definedName>
    <definedName name="_xlnm.Print_Area" localSheetId="0">Portada!$A$1:$K$47</definedName>
    <definedName name="_xlnm.Print_Area" localSheetId="1">Presentación!$A$1:$F$14</definedName>
    <definedName name="_xlnm.Print_Area" localSheetId="2">'Recomendaciones al diligenciar'!$A$1:$F$14</definedName>
    <definedName name="_xlnm.Print_Titles" localSheetId="5">'Control de cambios'!$2:$4</definedName>
    <definedName name="_xlnm.Print_Titles" localSheetId="6">'PAI Integrados MIPG'!$1:$7</definedName>
    <definedName name="_xlnm.Print_Titles" localSheetId="4">'Plan Acción 2021'!$1:$7</definedName>
    <definedName name="Z_174A2EF9_B040_4AC2_9A69_ACC64BAE66F9_.wvu.PrintArea" localSheetId="1" hidden="1">Presentación!$A$1:$G$9</definedName>
    <definedName name="Z_174A2EF9_B040_4AC2_9A69_ACC64BAE66F9_.wvu.PrintArea" localSheetId="2" hidden="1">'Recomendaciones al diligenciar'!$A$1:$G$9</definedName>
    <definedName name="Z_174A2EF9_B040_4AC2_9A69_ACC64BAE66F9_.wvu.Rows" localSheetId="0" hidden="1">Portada!#REF!</definedName>
    <definedName name="Z_174A2EF9_B040_4AC2_9A69_ACC64BAE66F9_.wvu.Rows" localSheetId="1" hidden="1">Presentación!$4:$4</definedName>
    <definedName name="Z_174A2EF9_B040_4AC2_9A69_ACC64BAE66F9_.wvu.Rows" localSheetId="2" hidden="1">'Recomendaciones al diligenciar'!$4:$4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3" i="21" l="1"/>
  <c r="S85" i="21" l="1"/>
  <c r="S98" i="21"/>
  <c r="X95" i="21"/>
  <c r="Y95" i="21"/>
  <c r="X19" i="21" l="1"/>
  <c r="X21" i="21"/>
  <c r="X20" i="21"/>
  <c r="X14" i="21"/>
  <c r="X18" i="21"/>
  <c r="X13" i="21" l="1"/>
  <c r="Y83" i="21"/>
  <c r="Y52" i="21"/>
  <c r="Y53" i="21"/>
  <c r="X52" i="21"/>
  <c r="S121" i="21" l="1"/>
  <c r="Y121" i="21"/>
  <c r="Y45" i="21"/>
  <c r="Y56" i="21"/>
  <c r="X121" i="21" l="1"/>
  <c r="W32" i="21" l="1"/>
  <c r="Y32" i="21" s="1"/>
  <c r="Y126" i="21"/>
  <c r="X126" i="21"/>
  <c r="Y13" i="21"/>
  <c r="G22" i="38" l="1"/>
  <c r="F22" i="38"/>
  <c r="E22" i="38"/>
  <c r="G21" i="38"/>
  <c r="F21" i="38"/>
  <c r="E21" i="38"/>
  <c r="G20" i="38"/>
  <c r="G19" i="38"/>
  <c r="G18" i="38"/>
  <c r="F18" i="38"/>
  <c r="E18" i="38"/>
  <c r="G17" i="38"/>
  <c r="F17" i="38"/>
  <c r="E17" i="38"/>
  <c r="G16" i="38"/>
  <c r="G15" i="38"/>
  <c r="G14" i="38"/>
  <c r="G13" i="38"/>
  <c r="F13" i="38"/>
  <c r="E13" i="38"/>
  <c r="G12" i="38"/>
  <c r="G11" i="38"/>
  <c r="G10" i="38"/>
  <c r="F10" i="38"/>
  <c r="E10" i="38"/>
  <c r="G9" i="38"/>
  <c r="F9" i="38"/>
  <c r="E9" i="38"/>
  <c r="G8" i="38"/>
  <c r="G7" i="38"/>
  <c r="G6" i="38"/>
  <c r="F6" i="38"/>
  <c r="E6" i="38"/>
  <c r="G5" i="38"/>
  <c r="G4" i="38"/>
  <c r="Y163" i="21"/>
  <c r="X163" i="21"/>
  <c r="Y162" i="21"/>
  <c r="X162" i="21"/>
  <c r="Y161" i="21"/>
  <c r="X161" i="21"/>
  <c r="Y160" i="21"/>
  <c r="X160" i="21"/>
  <c r="Y159" i="21"/>
  <c r="X159" i="21"/>
  <c r="Y158" i="21"/>
  <c r="X158" i="21"/>
  <c r="Y157" i="21"/>
  <c r="X157" i="21"/>
  <c r="Y156" i="21"/>
  <c r="X156" i="21"/>
  <c r="Y155" i="21"/>
  <c r="X155" i="21"/>
  <c r="Y154" i="21"/>
  <c r="X154" i="21"/>
  <c r="Y153" i="21"/>
  <c r="X153" i="21"/>
  <c r="Y152" i="21"/>
  <c r="X152" i="21"/>
  <c r="Y151" i="21"/>
  <c r="X151" i="21"/>
  <c r="Y150" i="21"/>
  <c r="X150" i="21"/>
  <c r="Y149" i="21"/>
  <c r="X149" i="21"/>
  <c r="Y148" i="21"/>
  <c r="X148" i="21"/>
  <c r="Y147" i="21"/>
  <c r="X147" i="21"/>
  <c r="Y146" i="21"/>
  <c r="X146" i="21"/>
  <c r="Y145" i="21"/>
  <c r="X145" i="21"/>
  <c r="Y144" i="21"/>
  <c r="X144" i="21"/>
  <c r="Y143" i="21"/>
  <c r="X143" i="21"/>
  <c r="Y142" i="21"/>
  <c r="X142" i="21"/>
  <c r="X141" i="21"/>
  <c r="W141" i="21"/>
  <c r="Y141" i="21" s="1"/>
  <c r="Y140" i="21"/>
  <c r="S140" i="21"/>
  <c r="X140" i="21" s="1"/>
  <c r="Y139" i="21"/>
  <c r="X139" i="21"/>
  <c r="Y138" i="21"/>
  <c r="X138" i="21"/>
  <c r="Y137" i="21"/>
  <c r="X137" i="21"/>
  <c r="Y136" i="21"/>
  <c r="X136" i="21"/>
  <c r="Y135" i="21"/>
  <c r="X135" i="21"/>
  <c r="Y134" i="21"/>
  <c r="X134" i="21"/>
  <c r="Y133" i="21"/>
  <c r="X133" i="21"/>
  <c r="Y132" i="21"/>
  <c r="X132" i="21"/>
  <c r="Y131" i="21"/>
  <c r="X131" i="21"/>
  <c r="Y130" i="21"/>
  <c r="X130" i="21"/>
  <c r="Y129" i="21"/>
  <c r="X129" i="21"/>
  <c r="Y128" i="21"/>
  <c r="X128" i="21"/>
  <c r="Y127" i="21"/>
  <c r="X127" i="21"/>
  <c r="Y125" i="21"/>
  <c r="X125" i="21"/>
  <c r="Y124" i="21"/>
  <c r="X124" i="21"/>
  <c r="Y123" i="21"/>
  <c r="X123" i="21"/>
  <c r="Y122" i="21"/>
  <c r="X122" i="21"/>
  <c r="Y120" i="21"/>
  <c r="X120" i="21"/>
  <c r="Y119" i="21"/>
  <c r="X119" i="21"/>
  <c r="Y118" i="21"/>
  <c r="X118" i="21"/>
  <c r="Y117" i="21"/>
  <c r="X117" i="21"/>
  <c r="Y116" i="21"/>
  <c r="X116" i="21"/>
  <c r="Y115" i="21"/>
  <c r="X115" i="21"/>
  <c r="Y114" i="21"/>
  <c r="X114" i="21"/>
  <c r="Y113" i="21"/>
  <c r="X113" i="21"/>
  <c r="Y112" i="21"/>
  <c r="X112" i="21"/>
  <c r="Y111" i="21"/>
  <c r="X111" i="21"/>
  <c r="Y110" i="21"/>
  <c r="X110" i="21"/>
  <c r="Y109" i="21"/>
  <c r="X109" i="21"/>
  <c r="Y108" i="21"/>
  <c r="X108" i="21"/>
  <c r="Y107" i="21"/>
  <c r="X107" i="21"/>
  <c r="Y106" i="21"/>
  <c r="X106" i="21"/>
  <c r="Y105" i="21"/>
  <c r="Y104" i="21"/>
  <c r="Y103" i="21"/>
  <c r="Y102" i="21"/>
  <c r="Y101" i="21"/>
  <c r="X100" i="21"/>
  <c r="Y99" i="21"/>
  <c r="X99" i="21"/>
  <c r="Y98" i="21"/>
  <c r="X98" i="21"/>
  <c r="Y97" i="21"/>
  <c r="X97" i="21"/>
  <c r="Y96" i="21"/>
  <c r="X96" i="21"/>
  <c r="Y94" i="21"/>
  <c r="X94" i="21"/>
  <c r="Y93" i="21"/>
  <c r="X93" i="21"/>
  <c r="Y92" i="21"/>
  <c r="X92" i="21"/>
  <c r="Y91" i="21"/>
  <c r="X91" i="21"/>
  <c r="Y90" i="21"/>
  <c r="X90" i="21"/>
  <c r="Y89" i="21"/>
  <c r="X89" i="21"/>
  <c r="Y88" i="21"/>
  <c r="X88" i="21"/>
  <c r="Y87" i="21"/>
  <c r="X87" i="21"/>
  <c r="Y86" i="21"/>
  <c r="X86" i="21"/>
  <c r="Y85" i="21"/>
  <c r="X85" i="21"/>
  <c r="Y84" i="21"/>
  <c r="X84" i="21"/>
  <c r="X83" i="21"/>
  <c r="Y82" i="21"/>
  <c r="X82" i="21"/>
  <c r="Y81" i="21"/>
  <c r="X81" i="21"/>
  <c r="Y80" i="21"/>
  <c r="X80" i="21"/>
  <c r="Y79" i="21"/>
  <c r="X79" i="21"/>
  <c r="Y78" i="21"/>
  <c r="S78" i="21"/>
  <c r="X78" i="21" s="1"/>
  <c r="Y77" i="21"/>
  <c r="X77" i="21"/>
  <c r="Y76" i="21"/>
  <c r="X76" i="21"/>
  <c r="Y75" i="21"/>
  <c r="X75" i="21"/>
  <c r="Y74" i="21"/>
  <c r="X74" i="21"/>
  <c r="Y73" i="21"/>
  <c r="X73" i="21"/>
  <c r="Y72" i="21"/>
  <c r="X72" i="21"/>
  <c r="Y71" i="21"/>
  <c r="X71" i="21"/>
  <c r="Y70" i="21"/>
  <c r="X70" i="21"/>
  <c r="Y69" i="21"/>
  <c r="X69" i="21"/>
  <c r="Y68" i="21"/>
  <c r="X68" i="21"/>
  <c r="Y67" i="21"/>
  <c r="X67" i="21"/>
  <c r="Y66" i="21"/>
  <c r="X66" i="21"/>
  <c r="Y65" i="21"/>
  <c r="X65" i="21"/>
  <c r="Y64" i="21"/>
  <c r="X64" i="21"/>
  <c r="Y63" i="21"/>
  <c r="X63" i="21"/>
  <c r="Y62" i="21"/>
  <c r="X62" i="21"/>
  <c r="Y61" i="21"/>
  <c r="X61" i="21"/>
  <c r="Y60" i="21"/>
  <c r="X60" i="21"/>
  <c r="Y59" i="21"/>
  <c r="X59" i="21"/>
  <c r="Y58" i="21"/>
  <c r="X58" i="21"/>
  <c r="Y57" i="21"/>
  <c r="X57" i="21"/>
  <c r="X56" i="21"/>
  <c r="Y55" i="21"/>
  <c r="X55" i="21"/>
  <c r="Y54" i="21"/>
  <c r="X54" i="21"/>
  <c r="X53" i="21"/>
  <c r="Y51" i="21"/>
  <c r="X51" i="21"/>
  <c r="Y50" i="21"/>
  <c r="X50" i="21"/>
  <c r="Y49" i="21"/>
  <c r="X49" i="21"/>
  <c r="Y48" i="21"/>
  <c r="X48" i="21"/>
  <c r="Y47" i="21"/>
  <c r="S47" i="21"/>
  <c r="X47" i="21" s="1"/>
  <c r="Y46" i="21"/>
  <c r="X46" i="21"/>
  <c r="X45" i="21"/>
  <c r="Y44" i="21"/>
  <c r="X44" i="21"/>
  <c r="Y43" i="21"/>
  <c r="X43" i="21"/>
  <c r="Y42" i="21"/>
  <c r="X42" i="21"/>
  <c r="Y41" i="21"/>
  <c r="X41" i="21"/>
  <c r="Y40" i="21"/>
  <c r="X40" i="21"/>
  <c r="Y39" i="21"/>
  <c r="X39" i="21"/>
  <c r="Y38" i="21"/>
  <c r="X38" i="21"/>
  <c r="Y37" i="21"/>
  <c r="X37" i="21"/>
  <c r="Y36" i="21"/>
  <c r="X36" i="21"/>
  <c r="Y35" i="21"/>
  <c r="X35" i="21"/>
  <c r="X34" i="21"/>
  <c r="Y33" i="21"/>
  <c r="X33" i="21"/>
  <c r="X32" i="21"/>
  <c r="Y31" i="21"/>
  <c r="X31" i="21"/>
  <c r="Y30" i="21"/>
  <c r="X30" i="21"/>
  <c r="Y29" i="21"/>
  <c r="X29" i="21"/>
  <c r="Y28" i="21"/>
  <c r="X28" i="21"/>
  <c r="S27" i="21"/>
  <c r="Y26" i="21"/>
  <c r="X26" i="21"/>
  <c r="Y25" i="21"/>
  <c r="X25" i="21"/>
  <c r="Y24" i="21"/>
  <c r="X24" i="21"/>
  <c r="Y22" i="21"/>
  <c r="X22" i="21"/>
  <c r="Y21" i="21"/>
  <c r="Y20" i="21"/>
  <c r="Y19" i="21"/>
  <c r="Y18" i="21"/>
  <c r="Y17" i="21"/>
  <c r="X17" i="21"/>
  <c r="Y16" i="21"/>
  <c r="X16" i="21"/>
  <c r="Y15" i="21"/>
  <c r="X15" i="21"/>
  <c r="Y14" i="21"/>
  <c r="Y12" i="21"/>
  <c r="X12" i="21"/>
  <c r="Y11" i="21"/>
  <c r="X11" i="21"/>
  <c r="Y10" i="21"/>
  <c r="Y8" i="21"/>
  <c r="X8" i="21"/>
  <c r="X10"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Pinzón López</author>
  </authors>
  <commentList>
    <comment ref="F82" authorId="0" shapeId="0" xr:uid="{971E960B-A2D0-4D8A-8FCB-6D8CB02B5D40}">
      <text>
        <r>
          <rPr>
            <b/>
            <sz val="9"/>
            <color indexed="81"/>
            <rFont val="Tahoma"/>
            <family val="2"/>
          </rPr>
          <t>Eduardo Pinzón López:</t>
        </r>
        <r>
          <rPr>
            <sz val="9"/>
            <color indexed="81"/>
            <rFont val="Tahoma"/>
            <family val="2"/>
          </rPr>
          <t xml:space="preserve">
</t>
        </r>
        <r>
          <rPr>
            <sz val="16"/>
            <color indexed="81"/>
            <rFont val="Tahoma"/>
            <family val="2"/>
          </rPr>
          <t xml:space="preserve">11.854.489 </t>
        </r>
        <r>
          <rPr>
            <sz val="16"/>
            <color indexed="48"/>
            <rFont val="Tahoma"/>
            <family val="2"/>
          </rPr>
          <t>Registros de especímenes generados en GBIF.</t>
        </r>
        <r>
          <rPr>
            <sz val="16"/>
            <color indexed="81"/>
            <rFont val="Tahoma"/>
            <family val="2"/>
          </rPr>
          <t xml:space="preserve">
338.117 de registros de códigos de barra de ADN
6.621.104</t>
        </r>
        <r>
          <rPr>
            <sz val="16"/>
            <color indexed="48"/>
            <rFont val="Tahoma"/>
            <family val="2"/>
          </rPr>
          <t xml:space="preserve"> Especímenes biológicos, pertenecientes a las colecciones biológicas del país</t>
        </r>
        <r>
          <rPr>
            <sz val="16"/>
            <color indexed="81"/>
            <rFont val="Tahoma"/>
            <family val="2"/>
          </rPr>
          <t xml:space="preserve">
4 Departamentos implementando proyectos de Turismo Científico de Naturaleza 
4 </t>
        </r>
        <r>
          <rPr>
            <sz val="16"/>
            <color indexed="48"/>
            <rFont val="Tahoma"/>
            <family val="2"/>
          </rPr>
          <t>Alianzas internacionales que incorporan I+D+i relacionado con crecimiento verde</t>
        </r>
      </text>
    </comment>
    <comment ref="O98" authorId="0" shapeId="0" xr:uid="{F89503DE-C30D-4C99-B0A5-1E8F1F1F73AD}">
      <text>
        <r>
          <rPr>
            <b/>
            <sz val="9"/>
            <color indexed="81"/>
            <rFont val="Tahoma"/>
            <family val="2"/>
          </rPr>
          <t>Eduardo Pinzón López:</t>
        </r>
        <r>
          <rPr>
            <sz val="9"/>
            <color indexed="81"/>
            <rFont val="Tahoma"/>
            <family val="2"/>
          </rPr>
          <t xml:space="preserve">
El proyecto de inversión era 2020011000144</t>
        </r>
      </text>
    </comment>
  </commentList>
</comments>
</file>

<file path=xl/sharedStrings.xml><?xml version="1.0" encoding="utf-8"?>
<sst xmlns="http://schemas.openxmlformats.org/spreadsheetml/2006/main" count="3297" uniqueCount="806">
  <si>
    <t>INICIATIVAS ESTRATEGICAS</t>
  </si>
  <si>
    <t>ÁREA RESPONSABLE</t>
  </si>
  <si>
    <t>Secretaría General</t>
  </si>
  <si>
    <t>Dirección Administrativa y Financiera</t>
  </si>
  <si>
    <t>FECHA DE CUMPLIMIENTO</t>
  </si>
  <si>
    <t>FECHA</t>
  </si>
  <si>
    <t>CAMBIOS</t>
  </si>
  <si>
    <t>ENTE APROBADOR</t>
  </si>
  <si>
    <t>VERSIÓN</t>
  </si>
  <si>
    <t>DERECHO FUNDAMENTAL QUE SE GARANTIZA</t>
  </si>
  <si>
    <t>Participación
Igualdad
Libertad de enseñanza, aprendizaje, investigación y cátedra
Derecho de petición</t>
  </si>
  <si>
    <t>Oficina de Control Interno</t>
  </si>
  <si>
    <t>ARTICULACIÓN CON LOS PACTOS DE PLAN NACIONAL DE DESARROLLO 2018-2022</t>
  </si>
  <si>
    <t>OBJETIVOS DE DESARROLLO SOSTENIBLE</t>
  </si>
  <si>
    <t>Dirección de Capacidades y Divulgación de la CTeI</t>
  </si>
  <si>
    <t>Oficina Asesora Jurídica</t>
  </si>
  <si>
    <t>Minciencias*
**</t>
  </si>
  <si>
    <t>CÓDIGO: D101PR01F02</t>
  </si>
  <si>
    <t>Oficina Asesora de Comunicaciones</t>
  </si>
  <si>
    <t>Oficina Asesora de Planeación e Innovación Institucional</t>
  </si>
  <si>
    <t>Comité Ministerial</t>
  </si>
  <si>
    <t xml:space="preserve"> </t>
  </si>
  <si>
    <t>Viceministerio de Conocimiento, Innovación y Productividad</t>
  </si>
  <si>
    <t>PILAR DE LA MEGA
OBJETIVO ESTRATÉGICO</t>
  </si>
  <si>
    <t>Diseñar el implementar la misión de bioeconomía  para promover el  aprovechamiento sostenible de la biodiversidad</t>
  </si>
  <si>
    <t xml:space="preserve">Impulsar el desarrollo tecnológico y la innovación para la sofisticación del sector productivo </t>
  </si>
  <si>
    <t>Generar lineamientos a nivel nacional y regional para implementación de procesos de innovación que generen valor público</t>
  </si>
  <si>
    <t>Nuevas estancias posdoctorales apoyadas</t>
  </si>
  <si>
    <t>Niños, niñas y adolescentes certificados en procesos de fortalecimiento de sus capacidades en I+i</t>
  </si>
  <si>
    <t>Aprobación de recursos  de la asignación del SGR</t>
  </si>
  <si>
    <t>Planes y acuerdos departamentales de CTeI acompañados en su formulación</t>
  </si>
  <si>
    <t>% avance en la implementación del Índice  de capacidades en CTeI en las regiones</t>
  </si>
  <si>
    <t>Comunidades o grupos de interés que participan en procesos de apropiación social de conocimiento a partir de la CTeI</t>
  </si>
  <si>
    <t>Espacios que promueven la Interacción de la sociedad con la CTeI</t>
  </si>
  <si>
    <t xml:space="preserve">Centros de investigación y desarrollo tecnológico reconocidos </t>
  </si>
  <si>
    <t>Potenciar las capacidades regionales de CTeI que promuevan el desarrollo social  y productivo hacia una Colombia Científica</t>
  </si>
  <si>
    <t>Inversión en ACTI/ Inversión en I+D</t>
  </si>
  <si>
    <t>Citaciones de impacto en producción científica y colaboración internacional</t>
  </si>
  <si>
    <t xml:space="preserve">Nuevos artículos científicos publicados por investigadores colombianos </t>
  </si>
  <si>
    <t>Proyectos de I+D+i financiados</t>
  </si>
  <si>
    <t>Posición de Colombia en el Global Innovation Index</t>
  </si>
  <si>
    <t>Investigadores reconocidos por el ministerio</t>
  </si>
  <si>
    <t>Nodos de diplomacia científica</t>
  </si>
  <si>
    <t>Nuevas becas y nuevos créditos beca para la formación a nivel de doctorado</t>
  </si>
  <si>
    <t>Nuevas becas y nuevos créditos beca para la formación a nivel de maestría</t>
  </si>
  <si>
    <t xml:space="preserve">Bioproductos que hayan alcanzado las fases de desarrollo TRL 5-9 </t>
  </si>
  <si>
    <t>% de avance en la generación del arreglo institucional orientado a la bioprospección y la biotecnología en Colombia</t>
  </si>
  <si>
    <t xml:space="preserve">Expediciones científicas nacionales y con aliados internacionales </t>
  </si>
  <si>
    <t>Registros de especímenes generados en GBIF</t>
  </si>
  <si>
    <t>N° de registros de códigos de barra de ADN</t>
  </si>
  <si>
    <t>Especímenes biológicos, pertenecientes a las colecciones biológicas del país</t>
  </si>
  <si>
    <t> Departamentos implementando proyectos de Turismo Científico de Naturaleza </t>
  </si>
  <si>
    <t>Alianzas internacionales que incorporan I+D+i relacionado con crecimiento verde</t>
  </si>
  <si>
    <t>Colaboración universidad – investigación  (GII)</t>
  </si>
  <si>
    <t>Cupo de inversión para deducción y descuento tributario utilizado/Exención de IVA/Ingresos no constitutivos de renta</t>
  </si>
  <si>
    <t>Acuerdos de transferencia de tecnología o conocimiento apoyados</t>
  </si>
  <si>
    <t>Organizaciones articuladas en los pactos por la innovación</t>
  </si>
  <si>
    <t>Solicitudes de patentes presentadas por residentes en Oficina Nacional</t>
  </si>
  <si>
    <t>Redes de infraestructura compartidas apoyadas por Minciencias</t>
  </si>
  <si>
    <t>Indíce ATM</t>
  </si>
  <si>
    <t>Política de CTeI aprobada e implementada</t>
  </si>
  <si>
    <t>Producto</t>
  </si>
  <si>
    <t>Dirección de Vocaciones y Formación en CTeI</t>
  </si>
  <si>
    <t>Actividad del gasto</t>
  </si>
  <si>
    <t>Rubro presupuestal</t>
  </si>
  <si>
    <t>Despacho de la Ministra</t>
  </si>
  <si>
    <t xml:space="preserve">Programa presupuestal </t>
  </si>
  <si>
    <t>Proyecto de inversión</t>
  </si>
  <si>
    <t>Código BPIN</t>
  </si>
  <si>
    <t>CONTROL DE CAMBIOS AL PLAN DE ACCIÓN INSTITUCIONAL 2021</t>
  </si>
  <si>
    <t>Descripción de otras fuentes</t>
  </si>
  <si>
    <t>PRESUPUESTOS OTRAS FUENTES</t>
  </si>
  <si>
    <t>Declaración de importancia estratégica del proyecto de apoyo a la formación de capital humano altamente calificado en el exterior.</t>
  </si>
  <si>
    <t>1.2 Transferir los recursos Colfuturo para implementar el Programa Crédito-Beca.</t>
  </si>
  <si>
    <t>1.3 Realizar seguimiento a la ejecución de los recursos del convenio suscrito a Colfuturo.</t>
  </si>
  <si>
    <t>1.4 Implementar una estrategia de divulgación del apoyo del Gobierno nacional a la formación en el exterior para diferentes espacios, medios y audiencias.</t>
  </si>
  <si>
    <t>2.1 Realizar seguimiento a la implementación por parte de Colfuturo del esquema de incentivos de condonación para la vinculación de beneficiarios como docentes, investigadores o funcionarios públicos o en regiones del país distintas a Bogotá.</t>
  </si>
  <si>
    <t>2.2 Gestionar conjuntamente entre Colciencias y Colfuturo un esquema de producción de información estadística sobre los beneficiarios del Programa Crédito-Beca.</t>
  </si>
  <si>
    <t>2.3 Diseñar y realizar evaluaciones de resultado e impacto del Programa Crédito-Beca.</t>
  </si>
  <si>
    <t>Modificación al Documento CONPES 3835 "Declaración de importancia estratégica del proyecto de apoyo a la formación de capital humano altamente calificado en el exterior"</t>
  </si>
  <si>
    <t>2.2 Desembolsar los recursos a Colfuturo para implementar el Programa Crédito-Beca, según quede establecido en el convenio.</t>
  </si>
  <si>
    <t>2.3 Realizar seguimiento a la ejecución de los recursos del convenio suscrito con Colfuturo.</t>
  </si>
  <si>
    <t>2.4 Implementar una estrategia de divulgación del apoyo del Gobierno nacional a la formación en el exterior para diferentes espacios, medios y audiencias.</t>
  </si>
  <si>
    <t>3.1 Realizar seguimiento a la implementación por parte de Colfuturo del esquema de incentivos de condonación para la vinculación de beneficiarios como docentes, investigadores o funcionarios públicos; en regiones del país distintas a Bogotá.</t>
  </si>
  <si>
    <t>3.2 Gestionar conjuntamente entre Colciencias y Colfuturo un esquema de producción de información estadística sobre los beneficiarios del Programa Crédito-Beca.</t>
  </si>
  <si>
    <t>3.3 Diseñar y realizar evaluaciones de resultado e impacto del Programa Crédito-Beca.</t>
  </si>
  <si>
    <t>Política de gestión del riesgo asociado al uso de sustancias químicas</t>
  </si>
  <si>
    <t>1.2 Definir prioridades de investigación para el fortalecimiento de la gestión del riesgo asociado al uso de las sustancias químicas.</t>
  </si>
  <si>
    <t>Dirección de Generación de Conocimiento</t>
  </si>
  <si>
    <t>Política Nacional Farmacéutica</t>
  </si>
  <si>
    <t>7.1 Establecer un plan de estímulo a la investigación, desarrollo y producción de medicamentos estratégicos, incluidos los medicamentos genéricos.</t>
  </si>
  <si>
    <t>Lineamientos de política para estimular la inversión privada en ciencia, tecnología e innovación a través de deducciones tributarias.</t>
  </si>
  <si>
    <t>2.9 Desarrollar una estrategia de seguimiento y evaluación de resultados e impactos del instrumento que soporten la toma de decisiones (OE2.3).</t>
  </si>
  <si>
    <t>Política de Crecimiento Verde</t>
  </si>
  <si>
    <t>1.10 Sistematizar la información de especímenes biológicos y todos sus derivados depositados en las colecciones biológicas, implementando buenas prácticas de almacenamiento y manejo de los mismos (Bioeconomía - Línea de acción 2).</t>
  </si>
  <si>
    <t>1.11 Promover la apropiación social del conocimiento de la biodiversidad a través de convocatorias, divulgación científica, centros de ciencia y jardines botánicos abiertos al público (Bioeconomía - Línea de acción 2).</t>
  </si>
  <si>
    <t>1.12 Promover proyectos y alianzas de I+D+i que generen nuevos conocimientos y desarrollos tecnológicos y biotecnológicos, para la generación de productos derivados de la biodiversidad, con foco énfasis en los biobasados (Bioeconomía - Línea de acción 2).</t>
  </si>
  <si>
    <t>1.13 Establecer una subcuenta dentro del Fondo Francisco José de Caldas de Colciencias para CTI aplicada a bioeconomía y el programa Colombia BIO (Bioeconomía - Línea de acción 3).</t>
  </si>
  <si>
    <t>1.8 Generar nuevos registros de especímenes en el Global Biodiversity Information Facility (GBIF) a través del SiB Colombia (Bioeconomía - Línea de acción 2).</t>
  </si>
  <si>
    <t>1.9 Generar nuevos registros de códigos de barra de ADN de los especímenes recolectados, en la plataforma internacional BoldSystems, a través de iBOL Colombia (Bioeconomía - Línea de acción 2).</t>
  </si>
  <si>
    <t>1.6 - Diseñar una batería de indicadores de ciencia, tecnología e innovación (CTI) en bioeconomía e implementar su medición periódica (Bioeconomía - Línea de acción 1).</t>
  </si>
  <si>
    <t>1.7 Realizar expediciones de biodiversidad para su caracterización y valoración (incluyendo posibles investigaciones en bioprospección), en zonas continentales y marinas (Bioeconomía - Línea de acción 2).</t>
  </si>
  <si>
    <t>1.4 Formular una estrategia de posicionamiento de la bioeconomía dentro de las Comisiones Regionales de Competitividad y los Consejos Departamentales de Ciencia, Tecnología e Innovación - CODECTI, bajo las directrices del Comité Ejecutivo del Sistema Nacional de Competitividad, Ciencia, Tecnología e Innovación - SNCCTeI, para su fortalecimiento a nivel regional (Bioeconomía - Línea de acción 1).</t>
  </si>
  <si>
    <t>1.20 Apoyar el desarrollo de proyectos de Turismo Científico de Naturaleza a nivel regional, que aprovechen sosteniblemente los activos bioculturales en los territorios (Bioeconomía - Línea de acción 4).</t>
  </si>
  <si>
    <t>1.21 Desarrollar una estrategia para fomentar proyectos estratégicos de bioeconomía regional (Bioeconomía - Línea de acción 4).</t>
  </si>
  <si>
    <t>1.22 Implementar proyectos estratégicos en sectores como bioenergía, biocosméticos, ingredientes naturales, salud y bioproductos agrícolas (Bioeconomía - Línea de acción 4).</t>
  </si>
  <si>
    <t>1.16 Desarrollar una propuesta para el fomento y financiación para pruebas de concepto, validación y escalamiento por parte de la academia y del sector privado a partir de instrumentos existentes (Bioeconomía - Línea de acción 3).</t>
  </si>
  <si>
    <t>1.19 Construir un portafolio nacional de productos BIO de alto valor agregado, con base en avances existentes (Bioeconomía - Línea de acción 4).</t>
  </si>
  <si>
    <t>1.2 Establecer un arreglo institucional orientado a la bioprospección y la biotecnología en Colombia (Bioeconomía - Línea de acción 1).</t>
  </si>
  <si>
    <t>4.1 Incorporar temáticas relacionadas con el crecimiento verde en las Agendas Nacionales de Investigación, Desarrollo Tecnológico e Innovación cuya elaboración sea liderada por Colciencias (CTI - Línea de acción 34).</t>
  </si>
  <si>
    <t>4.2 Incorporar, a través del desarrollo de alianzas internacionales, los temas de I+D+i para el crecimiento verde dentro de los programas estratégicos institucionales de internacionalización (CTI - Línea de acción 34).</t>
  </si>
  <si>
    <t>4.3 Elaborar una revisión técnica sobre el alcance de las tipologías de proyectos para promover la investigación, el desarrollo tecnológico y la innovación orientados al crecimiento verde y presentarla ante el Consejo de Beneficios Tributarios para su aprobación (CTI - Línea de acción 34).</t>
  </si>
  <si>
    <t>4.4 Actualizar la guía sectorial de proyectos de CTI, y los catálogos MGA que hacen parte del Fondo de Ciencia Tecnología e Innovación (FCTI) para mejorar su pertinencia con las necesidades en el desarrollo de actividades de CTI (CTI - Línea de acción 34).</t>
  </si>
  <si>
    <t>Secretaría Técnica del OCAD</t>
  </si>
  <si>
    <t>4.6 Desarrollar un modelo para la consolidación de centros nacionales de I+D+i que contemple áreas y tecnologías estratégicas para el crecimiento verde (CTI - Línea de acción 34).</t>
  </si>
  <si>
    <t>4.9 Desarrollar criterios relacionados con el impacto sobre el crecimiento verde para ser incorporados en los procesos de evaluación de propuestas de CTI que serán financiadas por Colciencias (CTI - Línea de acción 34).</t>
  </si>
  <si>
    <t>Política para el mejoramiento de la calidad del aire</t>
  </si>
  <si>
    <t>3.4 Promover el desarrollo de investigaciones que generen insumos a las entidades para el mejoramiento de la calidad del aire y al sector regulado para reducir y controlar las emisiones que generan.</t>
  </si>
  <si>
    <t>Política Nacional para la Transformación Digital e Inteligencia Artificial</t>
  </si>
  <si>
    <t>4.8 Desarrollar un plan de transferencia de conocimiento en IA en el sector científico, con el fin que Colombia supere la frontera tecnológica mundial. Este plan establecerá los pasos para que el conocimiento técnico-científico pueda ser adaptado por las empresas del país y sea un insumo del mercado de IA. Así mismo, establecerá planes para la creación de áreas de I+D dentro de las empresas colombianas.</t>
  </si>
  <si>
    <t>4.9 Desarrollar un mecanismo para favorecer la movilidad de expertos en temas de inteligencia artificial. Adicionalmente, se hará un mapeo de las instituciones académicas internacionales de interés para el país en los temas priorizados por el presente documento CONPES a fin de identificar posibles aliados estratégicos.</t>
  </si>
  <si>
    <t>4.6 Implementar para los actores del Sistema Nacional de Competitividad, Ciencia, Tecnología e Innovación una línea de financiamiento para la investigación y desarrollo tecnológico sobre inteligencia artificial para resolver problemas específicos de los sectores socioeconómicos del país.</t>
  </si>
  <si>
    <t>Declaración de Importancia Estratégica del Proyecto Capacitación de Recursos Humanos para la Investigación Nacional</t>
  </si>
  <si>
    <t>1.1 Asignar créditos educativos 100% condonables para apoyar la formación de doctores en el exterior a través de convocatorias públicas. Estos créditos serán distribuidos de la siguiente forma: 80% para programas de formación doctoral STEM y hasta 20% para formación doctoral en áreas de economía naranja y otras.</t>
  </si>
  <si>
    <t>1.2 Adelantar una evaluación de impacto de la inversión realizada por el gobierno nacional en materia de formación de alto nivel entre 2009 y 2016 en formación de alto nivel.</t>
  </si>
  <si>
    <t>1.3 Gestionar la autorización de vigencias futuras para la operación, mantenimiento y verificación de la ejecución del proyecto en su componente de formación.</t>
  </si>
  <si>
    <t>1.4 Realizar el seguimiento y divulgación del avance del proyecto con sus dos componentes (formación y vinculación).</t>
  </si>
  <si>
    <t>2.1 Realizar convocatorias públicas para facilitar la vinculación de doctores en distintas entidades del SNCTeI en las cuales se dará prioridad a aquellos que sean vinculados al sector empresarial, así como a entidades en ciudades diferentes a Bogotá, Medellín y Cali.</t>
  </si>
  <si>
    <t>2.2 Gestionar la autorización de vigencias futuras para la operación, mantenimiento y verificación de la ejecución del proyecto en su componente de vinculación.</t>
  </si>
  <si>
    <t>Política de Desarrollo Espacial: Condiciones Habilitantes para el Impulso de la Competitividad Nacional</t>
  </si>
  <si>
    <t>1.3 Elaborar un diagnóstico de capacidades científicas y tecnológicas del sector espacial y áreas del conocimiento afines, que analice variables como: número de investigadores, centros y productos de I+D, inversión en I+D en actividades espaciales, parques tecnológicos, programas de formación, redes, publicaciones, infraestructura física y equipos disponibles y empresas de base tecnológica, entre otras. El diagnóstico establecerá una línea base para estos indicadores e identificará brechas existentes con respecto a estándares internacionales de países emergentes en temas espaciales. (Línea de acción 1.1).</t>
  </si>
  <si>
    <t>1.4 Diseñar e implementar una estrategia nacional (i.e. campañas publicitarias, capacitaciones y cursos, entre otros) diferenciada de sensibilización y apropiación social del conocimiento en temáticas espaciales y satelitales. Esta estrategia irá orientada a la ciudadanía en general, funcionarios públicos de Gobierno nacional y territorial (departamental y municipal), actores del sistema educativo, entre otros. (Línea de acción 1.2).</t>
  </si>
  <si>
    <t>2.7 Diseñar e implementar una estrategia para el cierre de brechas de capacidades, conocimiento, redes e infraestructura con respecto a estándares internacionales de países emergentes en temas espaciales y con respecto al desarrollo potencial de la industria espacial en el país. (Línea de acción 2.2.).</t>
  </si>
  <si>
    <t>2.8 Estructurar e implementar una estrategia de fortalecimiento de actores de CTI en temáticas espaciales, con el objetivo de consolidar una cultura espacial a nivel nacional y articular los esfuerzos de las diferentes entidades generando conocimientos y competitividad. (Línea de acción 2.2.).</t>
  </si>
  <si>
    <t>Colombia Potencia Bioceánica Sostenible 2030</t>
  </si>
  <si>
    <t>5.12 Impulsar el avance en los niveles de madurez tecnológica para la generación de bioproductos derivados de ecosistemas marinos.</t>
  </si>
  <si>
    <t>3.7 Promocionar el desarrollo de la investigación en materia de ciencia, tecnología e innovación asociado a los intereses marítimos nacionales.</t>
  </si>
  <si>
    <t>3.8 Fortalecer el desarrollo de la investigación en materia de ciencia, tecnología e innovación asociado a los intereses marítimos nacionales.</t>
  </si>
  <si>
    <t>3.9 Promover líneas de investigación para el estudio de recursos hidrobiológicos con fines de manejo y aprovechamiento sostenible.</t>
  </si>
  <si>
    <t>3.12 Impulsar las expediciones científicas, como estrategias interdisciplinarias e interinstitucionales para profundizar el conocimiento y aprovechamiento de los intereses marítimos nacionales.</t>
  </si>
  <si>
    <t xml:space="preserve">PRESUPUESTO TOTAL POR PROGRAMA </t>
  </si>
  <si>
    <t>COMPROMISOS GOBIERNO NACIONAL</t>
  </si>
  <si>
    <t>PRESUPUESTO</t>
  </si>
  <si>
    <t>REQUISITOS MIPG</t>
  </si>
  <si>
    <t>ACCIÓN DOCUMENTOS CONPES</t>
  </si>
  <si>
    <t>LISTAS OBJETIVOS ESTRATÉGICOS</t>
  </si>
  <si>
    <t>1. Potenciar las capacidades regionales de CTeI que promuevan el desarrollo social  y productivo hacia una Colombia Científica</t>
  </si>
  <si>
    <t>2. Ampliar las dinámicas de generación, circulación y uso de conocimiento y los saberes ancestrales propiciando sinergias entre actores del SCNTI que permitan cerrar las brechas históricas de inequidad en CTeI</t>
  </si>
  <si>
    <t>3. Aumentar la producción de conocimiento científico y tecnológico de alto impacto en articulación con aliados estratégicos nacionales e internacionales.</t>
  </si>
  <si>
    <t>4. Diseñar el implementar la misión de bioeconomía  para promover el  aprovechamiento sostenible de la biodiversidad</t>
  </si>
  <si>
    <t xml:space="preserve">5. Impulsar el desarrollo tecnológico y la innovación para la sofisticación del sector productivo </t>
  </si>
  <si>
    <t>6. Generar lineamientos a nivel nacional y regional para implementación de procesos de innovación que generen valor público</t>
  </si>
  <si>
    <t>METAS ESTRATÉGICAS 2021</t>
  </si>
  <si>
    <t>INDICADORES ESTRATÉGICOS</t>
  </si>
  <si>
    <t>Jóvenes Investigadores e Innovadores apoyados</t>
  </si>
  <si>
    <t>Nodos regionales de vinculación CTI y saberes ancestrales y tradicionales (nuevo)</t>
  </si>
  <si>
    <t>Nuevas unidades de apropiación social de la CTeI al interior de la IES y otros actores reconocidos del SNCTI  (nuevo)</t>
  </si>
  <si>
    <t>Museos y centros de ciencia fortalecidos  (nuevo)</t>
  </si>
  <si>
    <t xml:space="preserve">Grupos de investigación reconocidos por el ministerio </t>
  </si>
  <si>
    <t>Ejecución presupuestal del Ministerio</t>
  </si>
  <si>
    <t>Indice de Desempeño Institucional</t>
  </si>
  <si>
    <t>Indicadores estratégicos pilares de la MEGA</t>
  </si>
  <si>
    <t>DESPLIEGUE TÁCTICO</t>
  </si>
  <si>
    <t>DESCRIPCIÓN DEL PROGRAMA ESTRATÉGICO</t>
  </si>
  <si>
    <t>COBERTURA DE LA INICIATIVA
(Nacional/Regional)</t>
  </si>
  <si>
    <t>Cobertura Iniciativa</t>
  </si>
  <si>
    <t>Nacional</t>
  </si>
  <si>
    <t>Regional</t>
  </si>
  <si>
    <t>Política de Reactivación Económica</t>
  </si>
  <si>
    <t>Política Nacional de Emprendimiento</t>
  </si>
  <si>
    <t xml:space="preserve">Política Nacional de Propiedad Intelectual </t>
  </si>
  <si>
    <t>Políticas Transversales</t>
  </si>
  <si>
    <t>Indígenas</t>
  </si>
  <si>
    <t>Equidad de la mujer</t>
  </si>
  <si>
    <t>Construcción de Paz</t>
  </si>
  <si>
    <t>Discapacidad</t>
  </si>
  <si>
    <t>Víctimas</t>
  </si>
  <si>
    <t>Rrom</t>
  </si>
  <si>
    <t>No aplica</t>
  </si>
  <si>
    <t>POLÍTICAS TRANSVERSALES
Trazador presupuestal</t>
  </si>
  <si>
    <t>Generación de una cultura que valora y gestiona el conocimiento y la innovación</t>
  </si>
  <si>
    <t>Apoyo  al fomento y desarrollo de la apropiación social de la ctei - ascti  nacional</t>
  </si>
  <si>
    <t>2017011000333</t>
  </si>
  <si>
    <t>Desarrollo de vocaciones científicas y capacidades para la investigación en niños y jóvenes a nivel  nacional</t>
  </si>
  <si>
    <t>2017011000228</t>
  </si>
  <si>
    <t>Desarrollo tecnológico e innovación para crecimiento empresarial</t>
  </si>
  <si>
    <t>Fortalecimiento de las Capacidades de Transferencia y Uso del Conocimiento Para la Innovacion a nivel  Nacional</t>
  </si>
  <si>
    <t>2020011000144</t>
  </si>
  <si>
    <t>Incremento de las actividades de Ciencia, Tecnología e Innovación en la construcción de la Bioeconomía a nivel   Nacional</t>
  </si>
  <si>
    <t>2019011000124</t>
  </si>
  <si>
    <t>Apoyo  a la sofisticación y diversificación de sectores productivos a través de la i+d+i nacional</t>
  </si>
  <si>
    <t>2017011000211</t>
  </si>
  <si>
    <t>Investigación con calidad e impacto</t>
  </si>
  <si>
    <t>Mejoramiento del impacto de la investigación científica en el sector salud.  nacional</t>
  </si>
  <si>
    <t>2017011000194</t>
  </si>
  <si>
    <t>Fortalecimiento de las capacidades de los actores del snctei para la generación de conocimiento a nivel  nacional</t>
  </si>
  <si>
    <t>2017011000192</t>
  </si>
  <si>
    <t>Capacitación de recursos humanos para la investigación  nacional</t>
  </si>
  <si>
    <t>2017011000151</t>
  </si>
  <si>
    <t>Fortalecimiento Capacidades Regionales en Ciencia, Tecnologia e Innovacion  Nacional</t>
  </si>
  <si>
    <t>2020011000151</t>
  </si>
  <si>
    <t>Apoyo al proceso de transformación digital para la gestión y prestación de servicios de ti en el sector cti y a nivel  nacional</t>
  </si>
  <si>
    <t>2017011000252</t>
  </si>
  <si>
    <t>Apoyo al fortalecimiento de la transferencia internacional de conocimiento a los actores del sncti nivel nacional  nacional</t>
  </si>
  <si>
    <t>2017011000241</t>
  </si>
  <si>
    <t>Administración sistema nacional de ciencia y tecnología  nacional</t>
  </si>
  <si>
    <t>2017011000193</t>
  </si>
  <si>
    <t>Programa presupuestal</t>
  </si>
  <si>
    <t xml:space="preserve">Consolidación de una institucionalidad habilitante para la ciencia, la tecnología e innovación </t>
  </si>
  <si>
    <t>PRESENTACIÓN PLAN DE ACCIÓN INSTITUCIONAL 2021</t>
  </si>
  <si>
    <t>Ministerio de Ciencia, Tecnología e Innovación
Distribución de cuota presupuesto de inversión 2021</t>
  </si>
  <si>
    <t>Viceministerio</t>
  </si>
  <si>
    <t>Dirección Técnica</t>
  </si>
  <si>
    <t>Proyecto de Inversión</t>
  </si>
  <si>
    <t>Con Situación Fondos
(millones)</t>
  </si>
  <si>
    <t>Sin Situación Fondos
(millones)</t>
  </si>
  <si>
    <t>Total Apropiación 2021
(millones)</t>
  </si>
  <si>
    <t>Fortalecimiento de las capacidades de los actores del snctei para la generación de conocimiento a nivel  Nacional</t>
  </si>
  <si>
    <t>Mejoramiento del impacto de la investigación científica en el sector salud.  Nacional</t>
  </si>
  <si>
    <t>TOTAL</t>
  </si>
  <si>
    <t>Dirección de Uso y Transferencia de Conocimiento</t>
  </si>
  <si>
    <t>Total Viceministerio</t>
  </si>
  <si>
    <t>Viceministerio de Talento y Apropiación social del Conocimiento</t>
  </si>
  <si>
    <t>Desarrollo de vocaciones científicas y capacidades para la investigación en niños y jóvenes a nivel  Nacional</t>
  </si>
  <si>
    <t>Capacitación de recursos humanos para la investigación  Nacional</t>
  </si>
  <si>
    <t>Apoyo  al fomento y desarrollo de la apropiación social de la CTeI ASCTeI Nacional</t>
  </si>
  <si>
    <t>Apoyo al fortalecimiento de la transferencia internacional de conocimiento a los actores del SNCTI nivel nacional  nacional</t>
  </si>
  <si>
    <t>Direcciones de Apoyo</t>
  </si>
  <si>
    <t>Institucionalidad Habilitante</t>
  </si>
  <si>
    <t>Administrativa y financiera</t>
  </si>
  <si>
    <t>OTSI</t>
  </si>
  <si>
    <t>Total Asignación 2021</t>
  </si>
  <si>
    <t>Por definir</t>
  </si>
  <si>
    <t>Trazadores Presupuestuales</t>
  </si>
  <si>
    <t>Acciones en definición</t>
  </si>
  <si>
    <t>DOCUMENTOS CONPES</t>
  </si>
  <si>
    <t>C-3904-1000-4-0-3904007-03</t>
  </si>
  <si>
    <t>C-3904-1000-4-0-3904005-03</t>
  </si>
  <si>
    <t>C-3902-1000-6-0-3902012-03</t>
  </si>
  <si>
    <t>C-3902-1000-6-0-3902006-03</t>
  </si>
  <si>
    <t>C-3902-1000-6-0-3902005-03</t>
  </si>
  <si>
    <t>C-3902-1000-5-0-3902001-03</t>
  </si>
  <si>
    <t>Documentos de política</t>
  </si>
  <si>
    <t>Elaborar Políticas de Innovación para la Transformación</t>
  </si>
  <si>
    <t>Apoyar las áreas técnicas de la Entidad con el talento  humano requerido</t>
  </si>
  <si>
    <t>Realizar capacitaciones en Evaluación de impacto.</t>
  </si>
  <si>
    <t>apoyar las actividades de movilidad, eventos y seguimiento de la Entidad</t>
  </si>
  <si>
    <t>Evaluar las iniciativas de política para afrontar los grandes retos nacionales</t>
  </si>
  <si>
    <t>Servicio de coordinación institucional</t>
  </si>
  <si>
    <t>Desarrollar estrategías de comunicaciones de la Entidad.</t>
  </si>
  <si>
    <t>Servicio de divulgación</t>
  </si>
  <si>
    <t>Divulgar el desarrollo y resultado de los eventos gestionados</t>
  </si>
  <si>
    <t>Gestionar espacios con medios de comunicación para la divulgación sobre información en medios de comunicación.</t>
  </si>
  <si>
    <t>Apoyar actividades y eventos que contribuyean a convetir a COLCIENCIAS en Ágil, Moderna y Transparente</t>
  </si>
  <si>
    <t>Servicio de apoyo para el desarrollo tecnológico y la innovación</t>
  </si>
  <si>
    <t>Aprobación de presupuestos de inversión para el desarrollo de prototipos</t>
  </si>
  <si>
    <t>Convenio Cámaras Comercio para cierre estrategia Alianzas para la Innovación</t>
  </si>
  <si>
    <t>Convocatoria a través de instrumento público / Identificación de productos a proteger</t>
  </si>
  <si>
    <t>Convocatoria a través de instrumento público para proyectos de I+D+i</t>
  </si>
  <si>
    <t>Convocatoria a través de instrumento público para sistemas I+D+i en las empresas</t>
  </si>
  <si>
    <t>Coordinación de la iniciativa Pacto por la Innovación</t>
  </si>
  <si>
    <t>Evento de lanzamiento de la estrategia de Pacto por la Innovación</t>
  </si>
  <si>
    <t>Seguimiento proyectos de I+D+i</t>
  </si>
  <si>
    <t>Uso y mantenimiento del aplicativo autodiagnóstico y Sunn</t>
  </si>
  <si>
    <t>Servicio de clasificación y reconocimiento de actores del SNCTI</t>
  </si>
  <si>
    <t>Ventanilla abierta para el reconocimiento de actores (CDT, CIP, OTRI, Incubadoras, PCTI y Unidades I+D+i)</t>
  </si>
  <si>
    <t>Servicio de fomento a la vigilancia y prospectiva tecnológica</t>
  </si>
  <si>
    <t>Realización de vigilancias tecnológicas con OTRI</t>
  </si>
  <si>
    <t>Seguimiento a las vigilancias tecnológicas con OTRI</t>
  </si>
  <si>
    <t>Seguimiento / Gestores de PI</t>
  </si>
  <si>
    <t>Seguimiento a la aprobación de presupuestos</t>
  </si>
  <si>
    <t>Transferencia metodológica del Pacto por la innovación a operadores regionales</t>
  </si>
  <si>
    <t>Servicio de apoyo para la deducción tributaria</t>
  </si>
  <si>
    <t>Seguimiento vigencias BT</t>
  </si>
  <si>
    <t>Servicio de apoyo para la transferencia de conocimiento y tecnología</t>
  </si>
  <si>
    <t>Proyectos de fortalecimiento de Actores (CDT, CIP, OTRI, PCTI y Centros de Excelencia Biotecnología)</t>
  </si>
  <si>
    <t>Seguimiento a los programas de cierre de brechas tecnológicas para empresas</t>
  </si>
  <si>
    <t>Seguimiento creación Spin Off</t>
  </si>
  <si>
    <t>Implementar estrategias de seguimiento y medición de resultados e impactos</t>
  </si>
  <si>
    <t>Seguimiento a ciudades firmantes</t>
  </si>
  <si>
    <t>Ventanilla abierta BT</t>
  </si>
  <si>
    <t>Seguimiento al reconocimiento de actores (CDT, CIP, OTRI, Incubadoras, PCTI y Unidades I+D+i)</t>
  </si>
  <si>
    <t>Apoyo a creación de Spin Off</t>
  </si>
  <si>
    <t>Convocatoria a través de instrumento público para programas de cierre de brechas tecnológicas para empresas</t>
  </si>
  <si>
    <t>Realizar actividades de difusión de nuevas tecnologías o innovaciones producto del proyecto</t>
  </si>
  <si>
    <t>Seguimiento al fortalecimiento de Actores (CDT, CIP, OTRI, PCTI y Centros de Excelencia Biotecnología)</t>
  </si>
  <si>
    <t>Servicios de apoyo para entrenamiento especializado</t>
  </si>
  <si>
    <t>Convocatoria a las consultoras que realizarán el entrenamiento</t>
  </si>
  <si>
    <t>Seguimiento al entrenamiento</t>
  </si>
  <si>
    <t>Servicios de apoyo financiero para el fortalecimiento de la participación ciudadana en Ciencia, Tecnología e Innovación</t>
  </si>
  <si>
    <t>Diseñar e implementar una convocatoria o concurso para la participación de ciudadanos y comunidades en actividades de CTeI</t>
  </si>
  <si>
    <t>Servicios de apoyo financiero para el fortalecimiento de procesos de intercambio y transferencia del conocimiento</t>
  </si>
  <si>
    <t>Financiar propuestas ganadoras de las convocatorias</t>
  </si>
  <si>
    <t>Acompañar el proceso de Evaluación de Centros de Ciencia en el marco del reconocimiento de actores del SNCTeI</t>
  </si>
  <si>
    <t>Servicios de apoyo para el fortalecimiento de procesos de intercambio y transferencia del conocimiento</t>
  </si>
  <si>
    <t>Acompañar técnicamente el desarrollo de procesos de Apropiación Social de CTeI a partir del diálogo e intercambio de conocimientos</t>
  </si>
  <si>
    <t>Servicios de apoyo para la Gestión del Conocimiento en Cultura y Apropiación Social de la Ciencia, la Tecnología y la Innovación</t>
  </si>
  <si>
    <t>Diseñar e implementar estrategias para el acceso a la información científica por parte de los actores del sistema</t>
  </si>
  <si>
    <t>Realizar evaluaciones sobre las estrategias que promueven la Cultura y la Apropiación social de la Ciencia, la Tecnología y la Innovación</t>
  </si>
  <si>
    <t>Servicios para fortalecer la participación ciudadana en Ciencia, Tecnología e Innovación</t>
  </si>
  <si>
    <t>Acompañar técnicamente las experiencias de participación de ciudadana en CTeI</t>
  </si>
  <si>
    <t>Realizar acuerdos participativos en actividades de CTeI</t>
  </si>
  <si>
    <t>Diseñar, formular, implementar y evaluar política pública para el fomento y desarrollo de la Apropiación Social del Conocimiento.</t>
  </si>
  <si>
    <t>Servicios de comunicación con enfoque en Ciencia Tecnología y Sociedad</t>
  </si>
  <si>
    <t>Diseñar, formular, implementar y evaluar política pública para el fomento y desarrollo de la Difusión y Divulgación del Conocimiento</t>
  </si>
  <si>
    <t>Fortalecer la plataforma web y los canales digitales para la difusión de la CTeI</t>
  </si>
  <si>
    <t>Producir activaciones regionales de carácter inspirador con temáticas en CTeI</t>
  </si>
  <si>
    <t>Acompañar el proceso de autoevaluación de Centros de Ciencia en el marco del proceso de reconocimiento de actores del SNCTeI</t>
  </si>
  <si>
    <t>Financiar propuestas de la convocatoria o concurso para la participación de ciudadanos y comunidades en actividades de CTeI</t>
  </si>
  <si>
    <t>Diseñar e implementar convocatorias para la promoción de procesos de Apropiación Social de CTeI en Centros de Ciencia</t>
  </si>
  <si>
    <t>Diseñar e implementar convocatorias para la solución de problemas y la promoción de procesos de Apropiación Social de CTeI a partir del el diálogo e intercambio de conocimientos</t>
  </si>
  <si>
    <t>Desarrollar espacios de reflexión y diálogo sobre cultura y Apropiación Social de CTeI en Centros de Ciencia o estrategias similares</t>
  </si>
  <si>
    <t>Producir contenidos multiformatos con temáticas en Ciencia, Tecnología e Innovación</t>
  </si>
  <si>
    <t>Servicio de cooperación internacional para la CTeI</t>
  </si>
  <si>
    <t>Participar en los escenarios de internacionalización de CTeI.</t>
  </si>
  <si>
    <t>Diagnóstico de estado del arte en internacionalización en materia de CTeI</t>
  </si>
  <si>
    <t>Elaboración de documentos de política de internacionalización en materia de CTeI</t>
  </si>
  <si>
    <t>Caracterizar los escenarios de participación internacional de CTeI.</t>
  </si>
  <si>
    <t>Gestionar actividades que involucren la CTeI de Colombia en el ámbito Internacional.</t>
  </si>
  <si>
    <t>Gestionar alianzas Internacionales que promuevan el fortalecimiento de la CTeI en Colombia.</t>
  </si>
  <si>
    <t>Servicios de información para la CTeI</t>
  </si>
  <si>
    <t>Diseñar e Implementar la arquitectura para la gestión de información para la toma de decisiones en CTeI</t>
  </si>
  <si>
    <t>Realizar la gestión de los servicios tecnológicos de la Entidad</t>
  </si>
  <si>
    <t>Suministrar la infraestructura tecnológica que soporte los servicios tecnológicos y los sistemas de información de la Entidad</t>
  </si>
  <si>
    <t>Desarrollar o Adquirir, implementar y dar soporte a aplicaciones que apalanquen los procesos misionales y de apoyo a la gestión</t>
  </si>
  <si>
    <t>Implementar, Mantener y Madurar el Modelo de Seguridad y Privacidad de la Información en la Entidad</t>
  </si>
  <si>
    <t>Ejecutar el plan de gestión del cambio de  TI</t>
  </si>
  <si>
    <t>Formular, ejecutar y realizar seguimiento al Plan de Continuidad de TI</t>
  </si>
  <si>
    <t>Formular, Ejecutar y realizar seguimiento al planes de implementación de la Estrategia y Gobierno de TI</t>
  </si>
  <si>
    <t>Servicio de apoyo financiero para la formación de nivel doctoral</t>
  </si>
  <si>
    <t>Evaluación</t>
  </si>
  <si>
    <t>Financiar estudios de doctorado en Colombia</t>
  </si>
  <si>
    <t>Servicio de apoyo financiero a estancias posdoctorales</t>
  </si>
  <si>
    <t>Apoyar financieramente la vinculación de doctores en entidades del SNCTI</t>
  </si>
  <si>
    <t>Realizar convocatoria, evaluación, selección, contratación y seguimiento de beneficiarios.</t>
  </si>
  <si>
    <t>Financiar estudios de doctorado en el exterior.</t>
  </si>
  <si>
    <t>Realizar la evaluación, legalización, seguimiento y acompañamiento académico a los beneficiarios de doctorado en Colombia</t>
  </si>
  <si>
    <t>Realizar la evaluación, legalización, seguimiento y acompañamiento académico a los beneficiarios de doctorado en el exterior.</t>
  </si>
  <si>
    <t>Servicio de apoyo financiero para la formación de nivel maestría</t>
  </si>
  <si>
    <t>Financiar estudios de maestría en universidades en el exterior</t>
  </si>
  <si>
    <t>Realizar convocatoria, evaluación, selección de beneficiarios de maestría.</t>
  </si>
  <si>
    <t>Servicio de apoyo financiero para el fomento de vocaciones científicas en CTeI</t>
  </si>
  <si>
    <t>Brindar apoyo técnico y financiero para el desarrollo de actividades que generen y fortalezcan vocaciones científicas en niños y jóvenes del país</t>
  </si>
  <si>
    <t>Diseñar, formular, implementar y evaluar política pública para el desarrollo de vocaciones científicas y capacidades para la investigación en niños, niñas y jóvenes.</t>
  </si>
  <si>
    <t>Generar incentivos para que jóvenes con vocación científica accedan y aprovechen espacios de fortalecimiento de sus capacidades para la investigación e innovación (jóvenes investigadores)</t>
  </si>
  <si>
    <t>Servicio de apoyo financiero para el fortalecimiento de capacidades institucionalespara el fomento de vocación científica</t>
  </si>
  <si>
    <t>Desarrollar estrategias de reconocimiento y articulación de actores del programa de fortalecimiento de las vocaciones científicas en Instituciones educativas.</t>
  </si>
  <si>
    <t>Diseñar e implementar estrategias de capacitación a maestros vinculados al programa de fomento a vocaciones científicas.</t>
  </si>
  <si>
    <t>Servicio de acceso a bibliografía especializada</t>
  </si>
  <si>
    <t>Servicio de apoyo financiero para la generación de nuevo conocimiento</t>
  </si>
  <si>
    <t>Contratar financiables</t>
  </si>
  <si>
    <t>Evaluar propuestas</t>
  </si>
  <si>
    <t>Contratación de proyectos elegibles</t>
  </si>
  <si>
    <t>Evaluación de pares académicos</t>
  </si>
  <si>
    <t>VERSIÓN: 01</t>
  </si>
  <si>
    <t>DESPLIEGUE PRESUPUESTAL</t>
  </si>
  <si>
    <t>Listas otras fuentes</t>
  </si>
  <si>
    <t>Sistema General de Regalías</t>
  </si>
  <si>
    <t>Rendimientos Financieros - FFJC</t>
  </si>
  <si>
    <t>Aliados Estratégicos</t>
  </si>
  <si>
    <t>Otras Entidades Gubernamentales Nacionales</t>
  </si>
  <si>
    <t>Internacional</t>
  </si>
  <si>
    <t>Tipo otras fuentes</t>
  </si>
  <si>
    <t>Otra</t>
  </si>
  <si>
    <t>Listas acciones CONPES</t>
  </si>
  <si>
    <t>Proyectos de inversión</t>
  </si>
  <si>
    <t>El Plan Nacional de Desarrollo (PND) 2018-2022 “Pacto por Colombia, Pacto por la Equidad” consignado en la Ley 1955 de 2019 del 25 de mayo del 2019, se compone de objetivos de política pública denominados: “Pacto por la equidad”, “Pacto por el emprendimiento” y “Pacto por la legalidad”. (Congreso de la República, 2019).
Del mismo modo, el Plan incluye pactos con objetivos transversales como el Pacto por la construcción de paz: cultura de la legalidad, convivencia, estabilización y víctimas, Pacto por la equidad de Legalidad Emprendi miento Equidad oportunidades para grupos indígenas, negros, afros, raizales, palenqueros y Rrom y Pacto por la equidad de las mujeres.
Con base en lo anterior, el Gobierno Nacional realiza un esfuerzo para visibilizar los recursos de dichas políticas a través de unos trazadores presupuestales según los artículos 219º, 220º y 221º de la Ley del PND vigente. De esta manera, las entidades públicas del orden nacional según sus competencias deben identificar un marcador presupuestal especial para minorías étnicas (comunidades negras, afros, raizales, palenqueros y Rrom) y pueblos indígenas, para el Acuerdo de Paz y para la equidad de la mujer. 
Los trazadores presupuestales se encuentran en línea con el ciclo de la inversión pública a través de políticas transversales. Así mismo, en la planeación, los proyectos contemplan la población a atender desde la formulación de los proyectos, y desde la viabilidad, se revisa que el flujo contemple la política a atender. A continuación se mencionan:
1. Indígenas
2. Equidad de la mujer
3. Construcción de Paz
4. Discapacidad
5. Víctimas
6. NARP
7. Rrom</t>
  </si>
  <si>
    <t>BPIN</t>
  </si>
  <si>
    <t>RESPONSABLES</t>
  </si>
  <si>
    <t>Productos</t>
  </si>
  <si>
    <t>Verificación de criterios</t>
  </si>
  <si>
    <t>Adquirir herramientas para obtener datos de CTeI</t>
  </si>
  <si>
    <t>Seleccionar actores</t>
  </si>
  <si>
    <t>Realizar pagos de acceso a herramientas de CTeI</t>
  </si>
  <si>
    <t>Recursos otras fuentes
(pesos)</t>
  </si>
  <si>
    <t>Total recursos otras fuentes</t>
  </si>
  <si>
    <t>ODS</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</si>
  <si>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</si>
  <si>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</si>
  <si>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</si>
  <si>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de todos</t>
  </si>
  <si>
    <t>5. Lograr la igualdad entre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</si>
  <si>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</si>
  <si>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</si>
  <si>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</si>
  <si>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Industria, innovación e infraestructuras</t>
  </si>
  <si>
    <t>10. Reducir la desigualdad en y entre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</si>
  <si>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</si>
  <si>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</si>
  <si>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</si>
  <si>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</si>
  <si>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la biodiversidad</t>
  </si>
  <si>
    <t>16. Promover sociedades justas, pacíficas e inclusivas</t>
  </si>
  <si>
    <t>17. Revitalizar la Alianza Mundial para el Desarrollo Sostenible</t>
  </si>
  <si>
    <t>CONTENIDO</t>
  </si>
  <si>
    <t>Pilares de la Mega/ Plan Estratégico Institucional</t>
  </si>
  <si>
    <t>Lista de indicadores estratégicos y programáticos</t>
  </si>
  <si>
    <t>Documentos CONPES a cargo de Minciencias</t>
  </si>
  <si>
    <t>Políticas transversales (trazadores presupuestales)</t>
  </si>
  <si>
    <t xml:space="preserve">Información proyectos de inversión Minciencias </t>
  </si>
  <si>
    <t>Lista de Rubros presupuestales proyectos de inversión</t>
  </si>
  <si>
    <t>Cdena de valor proyectos de inversión</t>
  </si>
  <si>
    <t>Presupuesto de inversión 2021</t>
  </si>
  <si>
    <t>Dilgienciamiento Plan de Acción Institucional 2021</t>
  </si>
  <si>
    <t>Lista de Objetivo de Desarrollo Sostenible 2030</t>
  </si>
  <si>
    <t>Se requiere la creación de actividad del gasto</t>
  </si>
  <si>
    <t>Áreas responsables</t>
  </si>
  <si>
    <t>Dirección Generación de Conocimiento</t>
  </si>
  <si>
    <t xml:space="preserve">Dirección de Transferencia y Uso de Conocimiento </t>
  </si>
  <si>
    <t>Dirección de Vocaciones y Formación de la CTeI</t>
  </si>
  <si>
    <t>Viceministerio de Talento y Apropiación de la CTeI</t>
  </si>
  <si>
    <t>Viceministerio de Conocimiento, Productividad e Innovación</t>
  </si>
  <si>
    <t>Dirección de Gestión de Recursos</t>
  </si>
  <si>
    <t>Dirección de Talento Humano</t>
  </si>
  <si>
    <t>Oficina de Tecnologías y Sistemas de Información</t>
  </si>
  <si>
    <t>RECOMENDACIONES DE DILINGENCIAMIENTO</t>
  </si>
  <si>
    <t>La Mega del Ministerio es una meta ganadora y audaz con el propósito de orientar los esfuerzos del sector de ciencia, tecnología e innovación hacia el logro de una trnasformación social de las regiones basadas en conocimiento. En este sentido, los programas estratégicos que se formulen desde las áreas del Ministerio deben enfocarse al cumplimiento de la Mega y los pilares de la mismas. Así mismo, estos programas ebe estar orientado a resultados con el propósito de articular la planeación y presupuestación. En este sentido, el ejercicio de planeación para el 2021 amplica su alcance para garantizar su integralidad, de manera que la planeación estratégica, táctica y operativa sea coherente con la planeación financiera; y los avances y resultados en la gestión correspondan a la ejecución presupuestal.
Por lo anterior, el proceso de formulación del Plan de Acción Institucional invita a las áreas del Ministerio a orientar esfuerzos que aporten a la mega generando nuevas propuestas de valor para el fortalecimiento del Ministerio de Ciencia, Tecnología e Innovación como entidad rectora del Sistema Nacional de Ciencia,Tecnología e Innovación. Esto involucrando la planeacion del presupuesto para la ejecución de los programas estratégicos, desde la conformación de los proyectos de inversión para el 2021.
A continuación se generan algunas recomendaciones para el formato de "Plan de Acción 2021":
1. Revise los campos del formato en su totalidad.
2. Consulte las hojas de insumo; las cuales le suministrarán la información necesaria para proceder con el diligenciamiento.
3. Revise los pilares de la mega (nuevos objetivos estratégicos) e identifque los posible aportes desde su área a los mismos. Los indicadores estratégicos también les ayudará a ubicar sus programas en los pilares. 
4. Es importante señalar, que no necesariamente que en un pilar participan una sola dirección técnica de un Viceministerio; sino pueden contribuir varias direcciones de distintos Viceministerios.
5. Una vez identifique los pilares sobre los cuales contribuirá (y basados en el ejercicio de CANVAS de propuesta de valor), proponga los programas estratégicos desde su Dirección para el 2021. Puede tomar como referencia los programas del 2020; no obstante, se invita a proponer nuevos instrumentos que puedan diversificar la oferta la Ministerio y generando una transición respecto a los instrumentos de Colciencias. 
6. De cara a los objetivos estratégicos y las metas asociadas y, por supuesto honrando compromisos del PND, CONPES, inflexibilidades, entre otras; es necesario que identifique los indicadores programáticos (que a su vez pueden aportar a los estratégicos) y medirán la gestión de su programa y persé su área (ver I2.Indicadores estratégicos-Programáticos).
7. También identifique fuentes de financiación de las iniciativas distintas a PGN: SGR, aportes otras entidades, 
6. Proponga iniciativas estratégicas que desplieguen su programa estratégico; también incluya los aportes por iniciativas a los indicadores de programa.
7. En el caso que esta inciativa, sea financiada con recursos PGN , se deben identificar: el programa presupuestal, el proyecto de inversión, código BPIN, las actividad del gasto y el rubro presupuestal ( si requiere creación de una actividad del gasto o de un rubro presupuestal, esta debe ser coherente con lo establecido en el ejercicio simultaneo del Plan de Inversión 2021). Recordemos que el ejericio de planeación es integral y debe llevarse a cabo de manera conjunta entre las áreas y los formuladores de proyecto de inversión.</t>
  </si>
  <si>
    <t>I1.</t>
  </si>
  <si>
    <t>I2.</t>
  </si>
  <si>
    <t>I3.</t>
  </si>
  <si>
    <t>I4.</t>
  </si>
  <si>
    <t>I5.</t>
  </si>
  <si>
    <t>I6.</t>
  </si>
  <si>
    <t>I7.</t>
  </si>
  <si>
    <t>I8.</t>
  </si>
  <si>
    <t>I9.</t>
  </si>
  <si>
    <t>MinMinas</t>
  </si>
  <si>
    <t>Fortalecimiento de proyectos de CTeI en ciencias de la salud con talento joven e impacto regional - 2021</t>
  </si>
  <si>
    <t>Mujer + Ciencia  + Equidad</t>
  </si>
  <si>
    <t>Pasantías Internacionales en investigación, desarrollo tecnológico e innovación</t>
  </si>
  <si>
    <t>Gestion territorial y de alianzas nacionales e internacionales jóvenes CTeI</t>
  </si>
  <si>
    <t>Comunidad y generación de redes de jóvenes CTeI</t>
  </si>
  <si>
    <t xml:space="preserve">Articulación Territorial </t>
  </si>
  <si>
    <t xml:space="preserve">Comunidad Virtual </t>
  </si>
  <si>
    <t xml:space="preserve">Lineamientos Pedagógicos </t>
  </si>
  <si>
    <t>Divulgación, Movilidad y Fortalecimiento</t>
  </si>
  <si>
    <t>Convocatoria Doctorados en el Exterior Minciencias</t>
  </si>
  <si>
    <t>Convocatoria Aliados Fulbright</t>
  </si>
  <si>
    <t>Programa Crédito Beca Colfuturo</t>
  </si>
  <si>
    <t>Programa de Estancias Postdoctorales Minciencias</t>
  </si>
  <si>
    <t xml:space="preserve">Formación de Capital Humano de Alto Nivel para las Regiones </t>
  </si>
  <si>
    <t>Jóvenes Investigadores e Innovadores</t>
  </si>
  <si>
    <t>Formación para vocaciones científicas que busca facilitar el acercamiento de jóvenes colombianos con la investigación y la innovación, así como a programas de formación, capacitación y fortalecimiento de las competencias y habilidades técnicas para su ingreso y permanencia en el SNCTI, de manera que permita su vinculación, su entrenamiento en investigación y su inserción en dinámicas y redes especializadas de conocimiento.</t>
  </si>
  <si>
    <t xml:space="preserve">Formación y vinculación de capital humano de Alto Nivel </t>
  </si>
  <si>
    <t>Incrementar el número de investigadores del país a través de la financiación de estudios de maestría, doctorado y estancias postdoctorales con efoque diferencial</t>
  </si>
  <si>
    <t>Gestión de Capacidades Regionales en CTeI</t>
  </si>
  <si>
    <t>Brindar asesoría técnica para la planeación regional en CTeI</t>
  </si>
  <si>
    <t>Fortalecer la formulación de políticas públicas territoriales en CTeI</t>
  </si>
  <si>
    <t>Prestar servicios de asistencia técnica en CTeI a entes y organizaciones territoriales</t>
  </si>
  <si>
    <t>Dinamizar la articulación interinstitucional, intersectorial e interterritorial de la CTeI</t>
  </si>
  <si>
    <t>Gestión de la Secretaria Técnica del OCAD de la CTeI del SGR</t>
  </si>
  <si>
    <t>Presentación de proyectos a OCAD  para asignación de recursos del SGR</t>
  </si>
  <si>
    <t>Asignación de recursos de funcionamiento del Sistema General de Regalías</t>
  </si>
  <si>
    <t>Puesta en marcha de las Convocatorias Públicas, Abiertas y Competitivas</t>
  </si>
  <si>
    <t>En el marco de las funciones asignadas por el Sistema General de Regalías, se encuentra la verificación del cumplimiento de las condiciones para la presentación de proyectos al  OCAD para su viabilización, priorización y aprobación.
Así mismo, se busca elaborar el plan de convocatorias, estructurar y administrar las convocatorias públicas, abiertas y competitivas</t>
  </si>
  <si>
    <t>Apropiación Social del Conocimiento - ASC</t>
  </si>
  <si>
    <t>Desarrollar procesos intencionados de comprensión e intervención en las relaciones entre ciencia, tecnología y sociedad, para ampliar las dinámicas de generación, circulación y uso del conocimiento científico-tecnológico entre sectores académicos, productivos, estatales, incluyendo activamente a las comunidades y grupos de interés de la sociedad civil.</t>
  </si>
  <si>
    <t>Ideas para el cambio</t>
  </si>
  <si>
    <t>Implementación de la Política Nacional de Apropiación Social del Conocimiento en el marco de la CTeI</t>
  </si>
  <si>
    <t>Proyectos experimentales de Apropiación Social del Conocimiento en el marco de la CTeI.</t>
  </si>
  <si>
    <t>Política Integral de Conocimiento Ancestral Tradicional</t>
  </si>
  <si>
    <t>NARP</t>
  </si>
  <si>
    <t>Red Colombiana de Información Cientifica (RedCol)</t>
  </si>
  <si>
    <t>La Red Colombiana de Información Científica a la encargada de articular los esfuerzos de los actores del Sistema Nacional de Ciencia, Tecnología e Innovación  – SNCTI para potenciar el acceso, la visibilidad, circulación y gestión de la información científica nacional a partir de la formulación de políticas y coordinación de la implementación de componentes de Ciencia Abierta.</t>
  </si>
  <si>
    <t xml:space="preserve">Acceso abierto a la información cientifica </t>
  </si>
  <si>
    <t>Datos de investigación abiertos</t>
  </si>
  <si>
    <t>Preservación del patrimonio cientifico nacional</t>
  </si>
  <si>
    <t>Gestión del CENDOC</t>
  </si>
  <si>
    <t>Fomento al desarrollo de programas y proyectos de generación de conocimiento en CTeI</t>
  </si>
  <si>
    <t xml:space="preserve">Apoyar el desarrollo de programas y proyectos de investigación en áreas de conocimiento estratégicas a través de instrumentos que garanticen su pertinencia, excelencia y calidad, de acuerdo con las prioridades que definan los Programas Nacionales de CTeI. </t>
  </si>
  <si>
    <t>Fortalecimiento de centros autónomos e institutos públicos de I+D</t>
  </si>
  <si>
    <t>Conectando conocimiento, banco de elegibles 2019</t>
  </si>
  <si>
    <t>Fortalecimiento de capacidades regionales de investigación en salud.</t>
  </si>
  <si>
    <t>Investigación Traslacional y Medicina Personalizada</t>
  </si>
  <si>
    <t>ONDAS primera infancia</t>
  </si>
  <si>
    <t>Innovación para la función pública</t>
  </si>
  <si>
    <t>Invitación a presentar propuestas para la ejecución de proyectos de I+D+i orientados a la generación de nuevo conocimiento en Yacimientos No Convencionales en Colombia.</t>
  </si>
  <si>
    <t>Invitación a presentar propuestas para la ejecución de proyectos de generación de nuevo conocimiento geocientífico</t>
  </si>
  <si>
    <t>Invitación para consolidación de iniciativas de I+D en Recobro Mejorado de Hidrocarburos</t>
  </si>
  <si>
    <t>Invitación para fortalecer las capacidades de investigación en Universidades Regionales de menor grado de desarrollo</t>
  </si>
  <si>
    <t>“Invitación a presentar propuestas para la ejecución de proyectos de I+D+i orientados al fortalecimiento del portafolio I+D+i de la ARC según prioridades y necesidades de la ARC-2020”.</t>
  </si>
  <si>
    <t>Reconocimiento de actores</t>
  </si>
  <si>
    <t>Gestionar y administrar la ventanilla abierta de reconocimiento de actores. Se apoyará al Viceministerio de conocimiento, innovación y productividad en la Política de reconocimiento de actores del SNCTI y las guías y criterios para el reconocimiento y acompañamiento dentro del proceso a los actores.</t>
  </si>
  <si>
    <t>Reconocimiento de Actores</t>
  </si>
  <si>
    <t>Pares Evaluadores</t>
  </si>
  <si>
    <t>Modelos cienciométricos</t>
  </si>
  <si>
    <t>Mejorar los modelos cienciométricos que contribuyan a la caracterización de la dinámica del Sistema a partir del acopio, sistematización, revisión de nuevas métricas y análisis de información de ciencia, tecnología e innovación del país. Identificando y visibilizando las nuevas capacidades a nivel regional de acuerdo con estándares mundiales con el objeto de promover el impacto del conocimiento.</t>
  </si>
  <si>
    <t>Revisión y ajuste de los modelos cienciométricos vigentes</t>
  </si>
  <si>
    <t>Generar conocimiento sobre las capacidades, fortalezas, debilidades y potencialidades de los grupos, investigaodres y revistas, que sirva como un instrumento para la gestión interna y para la evaluación de quienes integran el Sistema Nacional de CTeI. SE INCLUYE EN ESTA COLUMNA YA QUE DENTRO DE LAS OPCIONES DE LA COLUMNA W, NO SE ENCONTRÓ ALGUNA ACORDE.</t>
  </si>
  <si>
    <t>Mejoramiento de base de datos: Web semántica 3.0</t>
  </si>
  <si>
    <t>Monitorear los artículos científicos publicados en revistas de alto impacto y las citaciones de impacto en producción científica de colombianos en colaboración internacional</t>
  </si>
  <si>
    <t>Mejora del modelo cienciometrico de publicaciones seriadas - Publindex</t>
  </si>
  <si>
    <t>Aumentar las publicaciones de los investigadores nacionales y la presencia de las revistas científicas nacionales en índices citacionales de alto impacto.</t>
  </si>
  <si>
    <t>10 nuevos centros de I+D reconocidos</t>
  </si>
  <si>
    <t>Convenio 878 de 2017</t>
  </si>
  <si>
    <t>Convenio 779 de 2016</t>
  </si>
  <si>
    <t>ANH</t>
  </si>
  <si>
    <t>ARC</t>
  </si>
  <si>
    <t>Convenio 408 de 2019</t>
  </si>
  <si>
    <t>Convenio 408 de 2020</t>
  </si>
  <si>
    <t xml:space="preserve">Formulación y diseño de política de la internacionalización de la CTeI y diplomacia científica </t>
  </si>
  <si>
    <t>Fomento de la diplomacia científica, tecnológica y de innovación  (Estructuración y lanzamiento de nodos de diplomacia científica)</t>
  </si>
  <si>
    <t>4.2 Incorporar, a través del desarrollo de alianzas internacionales, los temas de I+D+i para el crecimiento verde dentro de los programas estratégicos institucionales de internacionalización</t>
  </si>
  <si>
    <t>Presencia en escenarios internacionales para la generación de alianzas o redes de cooperación científica o fortalecimiento de la CTeI del país</t>
  </si>
  <si>
    <t>Programa de movilidad de investigadores e innovadores y apoyo a proyectos de investigación</t>
  </si>
  <si>
    <t>Producción asociada y circulación de productos comunicativos en escenarios internacionales</t>
  </si>
  <si>
    <t>Gestion de la oferta y demanda de cooperación internacional de la CTeI</t>
  </si>
  <si>
    <t>Posicionamiento, visibilización y articulación de la CTeI con actores internacionales</t>
  </si>
  <si>
    <t xml:space="preserve">Generar mecanismos de articulación, visibilización y difusión para consolidar la proyección internacional de la CTeI colombiana, facilitando el acceso de los actores del SNCTeI a recursos técnicos y financieros a través de la inserción en redes internacionales y la participación en escenarios internacionales estratégicos.        </t>
  </si>
  <si>
    <t>Estrategia de comunicación pública de la ciencia y divulgación científica Todo es Ciencia</t>
  </si>
  <si>
    <t>Estrategia de divulgación comunicación pública de la CTeI de Minciencias que a través de sus componentes y temáticas alrededor de la CTeI proemueve interactuar y empoderar audiencias no especializadas con el propósito de proponer construcciones colectivas y conversaciones basadas en la práctica del conocimiento, la desmitificación de ideas alrededor de lo que significa ser científico (hacer ciencia) y promover el pensamiento crítico y la reflexión en la sociedad gracias a la promoción de los valores de la cultura científica propendiendo por su apropiación social.</t>
  </si>
  <si>
    <t>Contenidos audiovisuales multiformato</t>
  </si>
  <si>
    <t>Activaciones regionales</t>
  </si>
  <si>
    <t>Proyectos especiales</t>
  </si>
  <si>
    <t>Estrategias digitales</t>
  </si>
  <si>
    <t>Colombia BIO</t>
  </si>
  <si>
    <t>El Programa contribuye al conocimiento,valoración, conservación y aprovechamiento sosteniblemente de la biodiversidad para construir las bases de la bioeconomía en el país.</t>
  </si>
  <si>
    <t>Misión Bioeconomía y generación de bioproductos</t>
  </si>
  <si>
    <t>Acciones Crecimiento Verde: 1,12;1,6;1,13; 1,16;1,19;1,21;1,22;1,23
Acciones CONPES Potencia Biocéanica; 5,12</t>
  </si>
  <si>
    <t>Ampliación de alcance de las expediciones científicas con alianzas regionales, involucrando procesos de innovación social</t>
  </si>
  <si>
    <t xml:space="preserve">Acciones Crecimiento Verde: 1,2;1,7;1,8;1,9;1,10;1,20;3,12
</t>
  </si>
  <si>
    <t>Servicio de apoyo para la realización de expediciones científicas</t>
  </si>
  <si>
    <t>1.10 Sistematizar la información de especímenes biológicos y todos sus derivados depositados en las colecciones biológicas</t>
  </si>
  <si>
    <t>Servicio de apoyo para la curaduría de colecciones biológicas</t>
  </si>
  <si>
    <t xml:space="preserve">Apoyo para la transferencia de conocimiento y tecnología </t>
  </si>
  <si>
    <t xml:space="preserve">1.4 Formular una estrategia de posicionamiento de la bioeconomía dentro de las Comisiones Regionales de Competitividad y los Consejos Departamentales de Ciencia, Tecnología e Innovación - CODECTI, </t>
  </si>
  <si>
    <t>Realizar estudios técnicos para promover la bioeconomía del País
Formalizar acuerdos especiales de cooperación enfocados enla gestión de la biodiversidad</t>
  </si>
  <si>
    <t xml:space="preserve">Comunicación con enfoque de Ciencia, Tecnología y Sociedad </t>
  </si>
  <si>
    <t xml:space="preserve">1.11 Promover la apropiación social del conocimiento de la biodiversidad a través de convocatorias, divulgación científica, </t>
  </si>
  <si>
    <t>Divulgación de material multiformato</t>
  </si>
  <si>
    <t>Convocatoria para el registro de propuestas que accederán a beneficios tributarios por inversiónes en ciencia, tecnologia e innovaciòn para el año 2021</t>
  </si>
  <si>
    <t>Convocatoria para el registro de solicitudes que accederan a los beneficios tributarios de Ingresos no constitutivos de renta 2020</t>
  </si>
  <si>
    <t>Convocatoria para el registro de solicitudes que accederan a los beneficios tributarios de Ingresos no constitutivos de renta 2021</t>
  </si>
  <si>
    <t>Convocatoria para el registro de propuestas que accederán a la exención del IVA (ventanilla abierta)</t>
  </si>
  <si>
    <t>Evaluación de Impacto Programa de Beneficios Tributarios por inversión en CTeI</t>
  </si>
  <si>
    <t>FFJC Convenio N°302-2018</t>
  </si>
  <si>
    <t xml:space="preserve">Pactos por la Innovación </t>
  </si>
  <si>
    <t>Gestión Territorial - Operación Proyecto Oferta Institucional de Innovación Empresarial</t>
  </si>
  <si>
    <t xml:space="preserve"> Corresponde al inicio de la operación del proyecto oferta institucional para el Departamento de Santander</t>
  </si>
  <si>
    <t>Convocatoria nacional para fomentar la proteccion por patente y su uso comercial de adelantos tecnologicos en I+D+i que promuevan la potenciación económica del sector empresarial (Nuevo instrumento tercerizado)</t>
  </si>
  <si>
    <t>Realizar el apoyo financiero y técnico para el alistamiento y presentación de solicitudes de invenciones - vía patente nacional y/o vía PCT</t>
  </si>
  <si>
    <t>Iniciativa para promover la explotación, comercialización y/o transferencia de las invenciones protegidas o en proceso de protección por patente - Sácale jugo a tu patente 3.0</t>
  </si>
  <si>
    <t>Convocatoria para el fortalecimiento a empresas de base científica, tecnológica e innovación (Nuevo instrumento tercerizado)</t>
  </si>
  <si>
    <t>Diseño y formulación de políticas</t>
  </si>
  <si>
    <t>Apoyo en la gestión de lineamientos, evaluaciones de políticas y capacidades regionales de CTeI</t>
  </si>
  <si>
    <t>Coordinación de la implementación de las recomendaciones Misión de Sabios</t>
  </si>
  <si>
    <t>Incentivos Tributarios en CTeI</t>
  </si>
  <si>
    <t xml:space="preserve">Fortalecimiento de capacidades para la innovación empresarial </t>
  </si>
  <si>
    <t>El objetivo del principal del programa es incrementar las capacidades en gestión de la innovación en las empresas, promocionar la cultura de la innovación y generar y/o fortalecer conexiones entre actores del sistema CTeI, con el fin de aumentar la competitividad nacional y regional,  contribuyendo al aumento de la inversión en ACTI (Actividades de Ciencia, Tecnología e Innovación).
El instrumento busca apoyar a empresas que le apuestan a la innovación como estrategia de crecimiento a través del desarrollo de capacidades en gestión de la innovación, aumento de la inversión en ACTI y generación y fortalecimiento de conexiones entre actores del sistema CTeI. El instrumento se opera a través de dos programas, que se pueden completar con otras estrategias:
Pactos por la innovación:  La estrategia busca articular los diferentes actores del ecosistema regional de innovación en las regiones dónde se despliega a partir de la generación de capacidades en gestión de la innovación dentro de las empresas. Teniendo en cuenta lo anterior, vincula a las organizaciones con la realización del Autodiagnóstico y desarrolla un portafolio de beneficios en conjunto con la región. Pactos por la innovación se ejecuta a través de convenios con aliados como las Cámaras de Comercio.
Gestión Territorial - Operación Proyecto Oferta Institucional de Innovación Empresarial: entrenamiento en innovación para la generación de capacidades de innovación en las empresas y construcción o fortalecimiento de sistemas de innovación empresarial + financiación de proyectos de innovación para empresas de los departamentos acogidos a la oferta institucional, los cuales seleccionan uno o los dos módulos puestos a disposición por el proyecto oferta de innovación empresarial. 
Las actividades de formación, asesoría, consultoría o servicios tecnológicos se enfocan a promover niveles de madurez tecnológica, acordes con las necesidades de generar capacidades de I+D+i en los beneficiarios.</t>
  </si>
  <si>
    <t>Estrategia Nacional de Propiedad Intelectual</t>
  </si>
  <si>
    <t>A través de esta estrategia se busca apoyar actividades relacionadas con la protección de invenciones vía nacional (ante Oficina Nacional) e internacional (a través del Tratado de  Cooperación en materia de Patentes - PCT),  derivadas de actividades de investigación, desarrollo tecnológico e innovación (I+D+i), en todos los sectores tecnológicos que sean susceptibles de protección mediante patente, asi como apoyar la gestion de la propiedad intelectual de invenciones con potencial de transferencia.</t>
  </si>
  <si>
    <t>Apoyo a la I+D+i para promover y fortalecer alianzas entre actores  del SNCTI</t>
  </si>
  <si>
    <t>Impulsar la transferencia de conocimiento y tecnología, mediante el apoyo para la creación y/o fortalecimiento de empresas de base tecnológica, en beneficio del incremento de los índices de innovación y competitividad del país</t>
  </si>
  <si>
    <t>16 Acuerdos de transferencia de tecnología y/o conocimiento</t>
  </si>
  <si>
    <t>El programa responde a la función principal del Ministerio de diseñar, formular, coordinar y promover la implementación y evaluación de la política pública e instrumentos de CTeI</t>
  </si>
  <si>
    <t>El programa busca incentivar la inversiòn privada en CTeI y el fortalecimiento de la infraestructura de centros e instituciones de educación, a través del otorgamiento de beneficios tributarios a propuestas y solicitudes que cumplan con los requisitos de Ley y los establecidos por el CNBT</t>
  </si>
  <si>
    <t>Apoyo contractual y de direccionamiento y control administrativo eficiente</t>
  </si>
  <si>
    <t>Fortalecer los procesos del cambio asociados a la contratación</t>
  </si>
  <si>
    <t>Fortalecer los procesos del cambio al Direccionamiento y Control Administrativo</t>
  </si>
  <si>
    <t>Contribuir a un Minciencias más transparente</t>
  </si>
  <si>
    <t xml:space="preserve">Apoyar la estructuración de los procesos contractuales y de Direccionamiento y Control Administrativo,  con oportunidad y eficiencia, garantizando la aplicación de la normatividad vigente y la correcta utilización de los recursos, con el fin de fortalecer los procesos de gestión del cambio. </t>
  </si>
  <si>
    <t>100% cumplimiento de requisitos priorizados de transparencia en Minciencias Secretaría General</t>
  </si>
  <si>
    <t>META PROGRAMÁTICA</t>
  </si>
  <si>
    <t>Brindar de manera integral un servicio efectivo y eficiente al ciudadano teniendo en cuenta las necesidades y expectativas dentro y fuera de la entidad, gestionando esfuerzos para suplir sus necesidades y requerimientos, con principios de eficiencia, calidad y calidez; promoviendo así la cultura de servicio basado en normatividad y procedimientos establecidos, con el fin de facilitar el manejo y control de PQRDS.</t>
  </si>
  <si>
    <t>Afianzar la cultura de servicio al ciudadano al interior de la entidad y la relación con los ciudadanos, haciendo un efectivo monitoreo y seguimiento a PQRDS.</t>
  </si>
  <si>
    <t>Contribuir a un Minciencias más moderno</t>
  </si>
  <si>
    <t>Por una gestión administrativa y financiera moderna e innovadora</t>
  </si>
  <si>
    <t>Automatización y modernización de servicios logísticos priorizados</t>
  </si>
  <si>
    <t>Transformando la gestión documental</t>
  </si>
  <si>
    <t>Implementación de un Sistema de Gestión electrónica de documentos de Archivo SGDEA  Fase I</t>
  </si>
  <si>
    <t>Modernización de servicios financieros priorizados</t>
  </si>
  <si>
    <t>100% de cumplimiento de los requisitos  priorizadas de transparencia - Gestión Documental</t>
  </si>
  <si>
    <t>Apoyar planes, programas, proyectos y/o actividades relacionadas con el diseño, formulación, implementación, seguimiento y evaluación de políticas, instrumentos y herramientas de CTel, así como políticas, metodologías y estudios que fortalezcan el diseño de instrumentos para la generación de conocimiento y la transferencia y uso de éste, que contribuyan a la orientación, gobernanza y fortalecimiento del Sistema Nacional CTI siendo el Ministerio de Ciencia, Tecnología e Innovación su ente rector.</t>
  </si>
  <si>
    <t>Diseño y evaluación de la Política Pública de CTeI Viceministerio de Talento y Apropiación (VTAS)</t>
  </si>
  <si>
    <t>100% Avance en la formulación de política de CTeI VTAS</t>
  </si>
  <si>
    <t>Convenio especial de cooperación Minciencias - FFJC.
ID MGI 435 -2020</t>
  </si>
  <si>
    <t>Apoyo Jurídico Eficiente</t>
  </si>
  <si>
    <t>Actualización normativa de cara al proceso de fusión de Colciencias en Minciencias y a las necesidades del Ministerio CTeI</t>
  </si>
  <si>
    <t>El programa estratégico inherente a la gestión jurídica del Ministerio buscará fortalecer los procesos de gestión del cambio, brindado acompañamiento a las áreas para que se articulen las normas legales aplicables, el Plan Nacional de Desarrollo y las metas institucionales.</t>
  </si>
  <si>
    <t>Cultura y comunicación de cara al ciudadano</t>
  </si>
  <si>
    <t>Gestión para un Talento Humano Íntegro, Efectivo e Innovador</t>
  </si>
  <si>
    <t>Promover y desarrollar estrategias que fortalezcan las  habilidades y competencias del talento humano, para la contribución del  cumplimiento de los objetivos y metas institucionales.</t>
  </si>
  <si>
    <t>La motivación nos hace más productivos 1.A</t>
  </si>
  <si>
    <t xml:space="preserve">La motivación nos hace más productivos 1.B </t>
  </si>
  <si>
    <t>La cultura de hacer las cosas bien</t>
  </si>
  <si>
    <t>Realizar actividades que conduzcan a la optimización y modernización de los procesos de la gestión administrativa, financiera y documental de cara a satisfacer las necesidades de los usuarios de MINCIENCIAS orientado al fortalecimiento institucional</t>
  </si>
  <si>
    <t>Gobierno y Gestión de TIC para la CTeI</t>
  </si>
  <si>
    <t>Adoptar e implementar los lineamientos del marco de referencia de arquitectura empresarial del Estado colombiano, para contribuir al alcance de la misión y visión de la Entidad generando valor al cumplimiento de los objetivos estratégicos institucionales, mediante la gobernabilidad y gestión de las TIC para la CTeI.</t>
  </si>
  <si>
    <t>Arquitectura de TI</t>
  </si>
  <si>
    <t>Funcionamiento</t>
  </si>
  <si>
    <t>Gestión de Seguridad y Privacidad de la Información</t>
  </si>
  <si>
    <t>Infraestructura Digital</t>
  </si>
  <si>
    <t>Sistemas de Información, Datos y Servicios Digitales</t>
  </si>
  <si>
    <t>Planear, acompañar y  evaluar  integral y oportunamente 
Incluye: Socializar, acompañar, capacitar y apropiar</t>
  </si>
  <si>
    <t>Contribuir al mantenimiento y la mejora continua bajo el cumplimiento de estándares nacionales e internacionales</t>
  </si>
  <si>
    <t>Gestión del Conocimiento y la Innovación Pública</t>
  </si>
  <si>
    <t>Acompañar la gestión integral de los riesgos y oportunidades</t>
  </si>
  <si>
    <t>Optimizar procesos y procedimientos</t>
  </si>
  <si>
    <t>Análisis y difusión de estadísticas nacionales de CTeI</t>
  </si>
  <si>
    <t xml:space="preserve">Fortalecimiento y articulación con actores del SNCTeI en el análisis, producción y difusión de estadísticas de CTeI </t>
  </si>
  <si>
    <t>Monitorear, evaluar integral y oportunamente</t>
  </si>
  <si>
    <t>Contribuir a un Minciencias más efectivo en la gestión de programas y proyectos de CTeI</t>
  </si>
  <si>
    <t>Pacto por un Direccionamiento Estratégico que genere valor público</t>
  </si>
  <si>
    <t>100% de cumplimiento de los requisitos  priorizados de transparencia en Minciencias</t>
  </si>
  <si>
    <t>Emitir los lineamientos para dirigir, planear, ejecutar, hacer seguimiento, evaluar y controlar la ruta estratégica de la Entidad, con el fin de facilitar la toma de decisiones y la mejora continua a partir del seguimiento a la gestión y desempeño, generando resultados que atiendan al Plan de Desarrollo, garantice los derechos, resuelvan las necesidades y problemas de los ciudadanos, con integridad y calidad en el servicio, fortaleciendo la confianza ciudadana y de los grupos de valor.</t>
  </si>
  <si>
    <t>Ejecución de auditorias, seguimientos y evaluaciones</t>
  </si>
  <si>
    <t>Seguimiento y evaluación a la gestion del riesgo</t>
  </si>
  <si>
    <t>Fortalecimiento del enfoque hacia la prevención y el autocontrol</t>
  </si>
  <si>
    <t>Contribuir al cumplimiento de los objetivos y metas institucionales a través de herramientas de prevención, control y autocontrol, derivadas de las acciones de mejora resultado de las Auditoria Seguimientos y Evaluaciones.</t>
  </si>
  <si>
    <t>Comunicación estratégica</t>
  </si>
  <si>
    <t>El programa tiene como objetivo posicionar a MINCIENCIAS como la entidad rectora de la política de Ciencia Tecnología e Innovación del país y como referente en esta materia ante sus públicos de interés.</t>
  </si>
  <si>
    <t>Comunicación Externa</t>
  </si>
  <si>
    <t>Comunicación Interna</t>
  </si>
  <si>
    <t>Comunicación Digital</t>
  </si>
  <si>
    <t xml:space="preserve">Contribuir a un Minciencias más transparente </t>
  </si>
  <si>
    <t>Convocatoria para el registro de solicitudes por vinculación de doctores a la industria</t>
  </si>
  <si>
    <t>Convenio 309 de 2017</t>
  </si>
  <si>
    <t>Implementación del plan de acción lineamientos de política pública de Vocaciones en CTeI</t>
  </si>
  <si>
    <t xml:space="preserve">SENA </t>
  </si>
  <si>
    <t>Política en Ciencia Abierta</t>
  </si>
  <si>
    <t>Creáme</t>
  </si>
  <si>
    <t>Plataforma Transatlántica</t>
  </si>
  <si>
    <t>Desarrollo de proveedores de unidades compactas de tratamiento de agua en campos de producción de hidrocarburos de Ecopetrol</t>
  </si>
  <si>
    <t>ECOPETROL</t>
  </si>
  <si>
    <t>Diseño de la evaluación de resultados del instrumento Ecosistema Científico</t>
  </si>
  <si>
    <t>Fortalecimiento política de Investigación - Creación</t>
  </si>
  <si>
    <t>Política de CTeI en Salud</t>
  </si>
  <si>
    <t>Evaluación de Impacto del Fondo de Investigaciones en Salud</t>
  </si>
  <si>
    <t>Evaluación convocatorias FIS</t>
  </si>
  <si>
    <t>17.000 Niños, niñas y adolescentes certificados en procesos de fortalecimiento de sus capacidades en investigación y creación apoyados por Minciencias y aliados</t>
  </si>
  <si>
    <t xml:space="preserve">Ondas </t>
  </si>
  <si>
    <t>PROGRAMA
ESTRATÉGICO</t>
  </si>
  <si>
    <t>Pacto por una gestión pública y efectiva</t>
  </si>
  <si>
    <t>Gestión del Plan Institucional de Archivos –PINAR</t>
  </si>
  <si>
    <t>Gestión del Plan Anual de Adquisiciones</t>
  </si>
  <si>
    <t>Gestión del Plan Anual de Gasto Público</t>
  </si>
  <si>
    <t>Gestión del Plan Anual de Vacantes</t>
  </si>
  <si>
    <t>Gestión del Plan de Trabajo Anual en Seguridad y Salud en el Trabajo</t>
  </si>
  <si>
    <t xml:space="preserve"> Gestión del Plan de Bienestar e Incentivos</t>
  </si>
  <si>
    <t xml:space="preserve"> Gestión del Plan de Previsión de Recursos Humanos</t>
  </si>
  <si>
    <t xml:space="preserve"> Gestión del Plan Estratégico de Talento Humano</t>
  </si>
  <si>
    <t xml:space="preserve"> Gestión del Plan Institucional de Capacitación – PIC</t>
  </si>
  <si>
    <t>Reconocimiento de centros de ciencia</t>
  </si>
  <si>
    <t>Política Pública de comunicación pública de la ciencia</t>
  </si>
  <si>
    <t>Beneficios tributarios por donación 2021</t>
  </si>
  <si>
    <t>Gestión del Plan de Austeridad y de Gestión Ambiental</t>
  </si>
  <si>
    <t>Gestión de transparencia, integridad y control a la existencia de conﬂictos de intereses</t>
  </si>
  <si>
    <t>Fomentar una cultura CTeI en niños, niñas, adolescentes y su entorno en toda su diversidad para el fortalecimiento de las vocaciones cientificas en los territorios.</t>
  </si>
  <si>
    <t xml:space="preserve">
Realizar la gestión de los servicios tecnológicos de la Entidad
Suministrar la infraestructura tecnológica que soporte los servicios tecnológicos y los sistemas de información de la Entidad</t>
  </si>
  <si>
    <t>Recursos de Funcionamiento 
($49.338.643)</t>
  </si>
  <si>
    <t xml:space="preserve">Recursos de Funcionamiento ($73.722.000) 
Recursos del SGR ($200.000.000) </t>
  </si>
  <si>
    <t>DESPLIEGUE ESTRATÉGICO</t>
  </si>
  <si>
    <t>Promover el acceso a producción científica de alto impacto a nivel mundial y trabajar en las iniciativas de nivel mundial de visibilizar la producción científica nacional</t>
  </si>
  <si>
    <t>Convocatoria fomento a la innovación y desarrollo tecnológico en las empresas para la reactivación económica en el marco de la postpandemia – Senainnova 2021</t>
  </si>
  <si>
    <t>Apoyo para la curaduría de colecciones biológicas</t>
  </si>
  <si>
    <t>Diseño y evaluación de la Política Pública de CTeI Viceministerio de Conocimiento, Innovación y Productividad (VICIP)</t>
  </si>
  <si>
    <t>Fortalecimiento de centros regionales de investigación, innovación y emprendimiento</t>
  </si>
  <si>
    <t>Contribuir a una Minciencias más moderna</t>
  </si>
  <si>
    <t>Jóvenes Investigadores e Innovadores en el marco de reactivación economíca 2021</t>
  </si>
  <si>
    <t>19 Invenciones gestionadas a través de la explotación,comercialización y/o transferencia</t>
  </si>
  <si>
    <t xml:space="preserve">580 Jóvenes investigadores e innovadores apoyados por Colciencias y aliados
17.000 Niños, niñas y adolescentes certificados en procesos de fortalecimiento de sus capacidades en investigación y innovación apoyados por Colciencias y aliados
920 Becas, créditos beca para la formación de doctores apoyadas por Minciencias y aliados
200 Nuevas estancias posdoctorales apoyadas por Colciencias y Aliados
Conceptualización y diseño de 5 Centros Regionales de Investigación, Innovación y Emprendimiento
1,3 % Inversión Nacional en ACTI como porcentaje del PIB
80% Aprobación de recursos de la asignación del SGR
</t>
  </si>
  <si>
    <t>* Indicador por definir</t>
  </si>
  <si>
    <t xml:space="preserve">
20 Comunidades y/o grupos de interés que se fortalecen a través de procesos de Apropiación Social de Conocimiento y cultura científica
10 Museos y centros de ciencia fortalecidos
5 Nuevas unidades de apropiación social de la CTeI al interior de la IES y otros actores reconocidos del SNCTI</t>
  </si>
  <si>
    <t>20 Comunidades  y/o grupos de interés que se fortalecen a través de procesos de Apropiación Social de Conocimiento y cultura científica
5 Nuevas unidades de apropiación social de la CTeI al interior de la IES y otros actores reconocidos del SNCTI 
10 Museos y centros de ciencia fortalecidos
100% de los Requisitos priorizados de Gobierno Digital en Minciencias - ASC</t>
  </si>
  <si>
    <t>80% Aprobación de recursos de la asignación del SGR
100% avance en el Plan Bienal de Convocatorias 2021</t>
  </si>
  <si>
    <t>24  Espacios que promueven la Interacción de la sociedad con la CTeI
33 Alianzas para promover la comunicación pública de la CTeI y la divulgación científica - Todo es Ciencia
15 productos comunicativos realizados para la comunicación pública de la CTeI 
60 % de satisfacción respecto a los productos comunicativos y espacios de valor generados por la estrategia Todo es Ciencia</t>
  </si>
  <si>
    <t>179 Programas y proyectos de CTeI financiados 
5 Acuerdos de transferencia de tecnología y/o conocimiento</t>
  </si>
  <si>
    <t>179  Programas y Proyectos de CTeI financiados
14.500 Nuevos artículos científicos publicados por investigadores colombianos en revistas cientificas especializadas
 0,90 Citaciones de impacto en producción científica y colaboración internacional
3 nodos de diplomacia científica</t>
  </si>
  <si>
    <t>3 nodos de diplomacia científica
32 proyectos proyectos de CTeI apoyados en el componente de movilidad  
10 alianzas o redes internacionales formalizadas</t>
  </si>
  <si>
    <r>
      <t xml:space="preserve">
30 Nuevos Bioproductos registrados por el programa Colombia BIO
</t>
    </r>
    <r>
      <rPr>
        <strike/>
        <sz val="16"/>
        <rFont val="Arial Narrow"/>
        <family val="2"/>
      </rPr>
      <t xml:space="preserve">
</t>
    </r>
    <r>
      <rPr>
        <sz val="16"/>
        <rFont val="Arial Narrow"/>
        <family val="2"/>
      </rPr>
      <t>6 Nuevas expediciones científicas nacionales realizadas con el apoyo de Colciencias y aliados
1 Nuevas expediciones científicas al pacífico realizada con el apoyo de Colciencias y aliados</t>
    </r>
  </si>
  <si>
    <t>1,9 billones cupo de inversión para deducción y descuento tributario</t>
  </si>
  <si>
    <t>1500 Organizaciones articuladas en los Pactos por la innovación (contenido de empresas, entidades, organizaciones firmantes de pactos)
350 Empresas con capacidades en gestión de innovación</t>
  </si>
  <si>
    <t>530 Solicitudes de patentes por residentes en Oficina Nacional colombiana</t>
  </si>
  <si>
    <t>85% de Satisfacción de Usuarios
100% cumplimiento de requisitos priorizados de transparencia en Minciencias Atención al Ciudadano
100% de cumplimiento de los requisitos  priorizados de Gobierno Digital en Minciencias Atención al Ciudadano</t>
  </si>
  <si>
    <t>100% cumplimiento de requisitos priorizados de transparencia en Minciencias DAF
100% de cumplimiento de los requisitos  priorizadas de transparencia - Gestión Documental
100% cumplimiento de requisitos priorizados de Gobierno Digital en Minciencias DAF</t>
  </si>
  <si>
    <t>100% cumplimiento de requisitos priorizados de transparencia en Minciencias- Oficina Asesora Jurídica
100% de cumplimiento de los requisitos  priorizados de Gobierno Digital en Minciencias  - Apoyo Jurídico Eficiente</t>
  </si>
  <si>
    <t>92,3 % Calificación de Gestión estratégica para un talento humano integro, efectivo e innovador.
100% Cumplimiento de los requisitos de transparencia en Minciencias -  Dirección de Talento Humano
100% de cumplimiento de los requisitos  priorizados de Gobierno Digital en Minciencias  - Talento Humano</t>
  </si>
  <si>
    <t xml:space="preserve">
1 Política de CTeI aprobada e implementada
100% avance en el Índice ATM
</t>
  </si>
  <si>
    <t>100% de ejecución de las auditorías, seguimientos y evaluaciones
100% de cumplimiento de los requisitos de transparencia en Minciencias - OCI</t>
  </si>
  <si>
    <t>100% de los iniciativas y programas comunicados
100% de cumplimiento de los requisitos de transparencia en Minciencias - Comunicaciones
100% de cumplimiento de los requisitos  priorizados de Gobierno Digital en Minciencias  - Comunicaciones</t>
  </si>
  <si>
    <r>
      <rPr>
        <b/>
        <sz val="16"/>
        <rFont val="Arial Narrow"/>
        <family val="2"/>
      </rPr>
      <t xml:space="preserve">Pacto por la Ciencia, Tecnología y la Innovación: </t>
    </r>
    <r>
      <rPr>
        <sz val="16"/>
        <rFont val="Arial Narrow"/>
        <family val="2"/>
      </rPr>
      <t xml:space="preserve">un sistema para construir el conocimiento de la Colombia del futuro
</t>
    </r>
    <r>
      <rPr>
        <b/>
        <sz val="16"/>
        <rFont val="Arial Narrow"/>
        <family val="2"/>
      </rPr>
      <t>Pacto por la equidad:</t>
    </r>
    <r>
      <rPr>
        <sz val="16"/>
        <rFont val="Arial Narrow"/>
        <family val="2"/>
      </rPr>
      <t xml:space="preserve"> política social moderna centrada en la familia, eficiente, de calidad y conectada a mercado</t>
    </r>
  </si>
  <si>
    <r>
      <rPr>
        <b/>
        <sz val="16"/>
        <rFont val="Arial Narrow"/>
        <family val="2"/>
      </rPr>
      <t xml:space="preserve">
Fortalecer las Capacidades Regionales</t>
    </r>
    <r>
      <rPr>
        <sz val="16"/>
        <rFont val="Arial Narrow"/>
        <family val="2"/>
      </rPr>
      <t xml:space="preserve">
Potenciar las capacidades regionales de CTeI que promuevan el desarrollo social  y productivo hacia una Colombia Científica</t>
    </r>
  </si>
  <si>
    <r>
      <t>14.500 Nuevos artículos científicos publicados por investigadores colombianos 
0,9</t>
    </r>
    <r>
      <rPr>
        <sz val="16"/>
        <rFont val="Arial Narrow"/>
        <family val="2"/>
      </rPr>
      <t xml:space="preserve">0 </t>
    </r>
    <r>
      <rPr>
        <sz val="16"/>
        <color theme="1"/>
        <rFont val="Arial Narrow"/>
        <family val="2"/>
      </rPr>
      <t>Citaciones de impacto en producción científica y colaboración internacional</t>
    </r>
  </si>
  <si>
    <r>
      <rPr>
        <b/>
        <sz val="16"/>
        <rFont val="Arial Narrow"/>
        <family val="2"/>
      </rPr>
      <t>Economía Bioproductiva</t>
    </r>
    <r>
      <rPr>
        <sz val="16"/>
        <rFont val="Arial Narrow"/>
        <family val="2"/>
      </rPr>
      <t xml:space="preserve">
Diseñar el implementar la misión de bioeconomía  para promover el  aprovechamiento sostenible de la biodiversidad</t>
    </r>
  </si>
  <si>
    <r>
      <t xml:space="preserve">Sofisticación del Sector Productivo
</t>
    </r>
    <r>
      <rPr>
        <sz val="16"/>
        <rFont val="Arial Narrow"/>
        <family val="2"/>
      </rPr>
      <t xml:space="preserve">Impulsar el desarrollo tecnológico y la innovación para la sofisticación del sector productivo </t>
    </r>
    <r>
      <rPr>
        <b/>
        <sz val="16"/>
        <rFont val="Arial Narrow"/>
        <family val="2"/>
      </rPr>
      <t xml:space="preserve">
</t>
    </r>
  </si>
  <si>
    <r>
      <t>0,32 Inversión en I+D del sector privado como porcentaje del PIB
1,9 billones cupo de inversión para deducción y descuento tributario</t>
    </r>
    <r>
      <rPr>
        <strike/>
        <sz val="16"/>
        <rFont val="Arial Narrow"/>
        <family val="2"/>
      </rPr>
      <t xml:space="preserve">
</t>
    </r>
    <r>
      <rPr>
        <sz val="16"/>
        <rFont val="Arial Narrow"/>
        <family val="2"/>
      </rPr>
      <t xml:space="preserve">
1500 Organizaciones articuladas en los Pactos por la innovación (contenido de empresas, entidades, organizaciones firmantes de pactos)
530 Solicitudes de patentes presentadas por residentes en Oficina Nacional colombiana
21 Acuerdos de transferencia de tecnología y/o conocimiento apoyados por Colciencias
1,8 Porcentaje de investigadores en el sector empresarial </t>
    </r>
  </si>
  <si>
    <r>
      <rPr>
        <b/>
        <sz val="16"/>
        <rFont val="Arial Narrow"/>
        <family val="2"/>
      </rPr>
      <t xml:space="preserve">Pacto por la Sostenibilidad: </t>
    </r>
    <r>
      <rPr>
        <sz val="16"/>
        <rFont val="Arial Narrow"/>
        <family val="2"/>
      </rPr>
      <t>Producir Conservando y Conservar Produciendo</t>
    </r>
  </si>
  <si>
    <r>
      <rPr>
        <b/>
        <sz val="16"/>
        <rFont val="Arial Narrow"/>
        <family val="2"/>
      </rPr>
      <t>Modernización del Ministerio y Fortalecimiento Institucional</t>
    </r>
    <r>
      <rPr>
        <sz val="16"/>
        <rFont val="Arial Narrow"/>
        <family val="2"/>
      </rPr>
      <t xml:space="preserve">
Generar lineamientos a nivel nacional y regional para el fortalecimiento de la institucionalidad y la implementación de procesos de innovación que generen valor público</t>
    </r>
  </si>
  <si>
    <t>100% Políticas, iniciativas y estrategias para la implementación de componentes de Ciencia Abierta *</t>
  </si>
  <si>
    <t>PLAN DE ACCIÓN INSTITUCIONAL 2021
MINISTERIO DE CIENCIA, TECNOLOGÍA E INNOVACIÓN</t>
  </si>
  <si>
    <t>Vigencias futuras cohortes 2019-2020 (oculto)</t>
  </si>
  <si>
    <r>
      <rPr>
        <b/>
        <sz val="10.5"/>
        <rFont val="Segoe UI"/>
        <family val="2"/>
      </rPr>
      <t xml:space="preserve">CONSIDERANDOS:
Con relación a cambios, actualizaciones de este documento:
</t>
    </r>
    <r>
      <rPr>
        <sz val="10.5"/>
        <rFont val="Segoe UI"/>
        <family val="2"/>
      </rPr>
      <t xml:space="preserve">Fuente documento "GUIA PARA LA PLANEACIÓN, SEGUIMIENTO Y EVALUACIÓN DE LA GESTIÓN" formato código D101PR01G01. "Por otra parte, mínimo una vez al año el Plan Estratégico Institucional debe ser revisado y en caso de ser necesario puede ser ajustado. La necesidad de actualización puede aplicar para un escenario en el que se modifiquen las directrices de orden nacional, cuando se presenten cambios en el contexto estratégico, la normatividad aplicable, reducción de presupuesto o cuando se presenten justificaciones técnicas que así lo ameriten."
</t>
    </r>
    <r>
      <rPr>
        <b/>
        <sz val="10.5"/>
        <rFont val="Segoe UI"/>
        <family val="2"/>
      </rPr>
      <t>Sobre el Plan Estratégico Institucional:</t>
    </r>
    <r>
      <rPr>
        <sz val="10.5"/>
        <rFont val="Segoe UI"/>
        <family val="2"/>
      </rPr>
      <t xml:space="preserve">
El Ministerio de Ciencia, Tecnología e Innovación, participa de las diferentes mesas de trabajo para la construcción de las bases del Plan Nacional de Desarrollo (PND) del cuatrienio, y en específico en la formulación del capítulo relacionado con Ciencia Tecnología e Innovación, de acuerdo con las directrices y políticas del Gobierno Nacional. Construido y aprobado el documento el PND, desde el Ministerio de Ciencia, Tecnología e Innovación, se formula el Plan Estratégico Sectorial e Institucional siguiendo la línea de Gobierno, esto quiere decir adoptar objetivos, metas e indicadores país y plantear objetivos, metas e indicadores del sector e institucionales que busquen fortalecimiento del Sistema Nacional de Ciencia, Tecnología e Innovación. Esta articulación entre el PND y el PEI se explica a través de la siguiente gráfica:</t>
    </r>
  </si>
  <si>
    <r>
      <rPr>
        <b/>
        <sz val="16"/>
        <rFont val="Arial Narrow"/>
        <family val="2"/>
      </rPr>
      <t xml:space="preserve">Pacto por la Ciencia, Tecnología y la Innovación: </t>
    </r>
    <r>
      <rPr>
        <sz val="16"/>
        <rFont val="Arial Narrow"/>
        <family val="2"/>
      </rPr>
      <t>un sistema para construir el conocimiento de la Colombia del futuro</t>
    </r>
  </si>
  <si>
    <r>
      <t xml:space="preserve">
</t>
    </r>
    <r>
      <rPr>
        <b/>
        <sz val="16"/>
        <rFont val="Arial Narrow"/>
        <family val="2"/>
      </rPr>
      <t xml:space="preserve">Mundialización del Conocimiento
</t>
    </r>
    <r>
      <rPr>
        <sz val="16"/>
        <rFont val="Arial Narrow"/>
        <family val="2"/>
      </rPr>
      <t xml:space="preserve">Aumentar la producción de conocimiento científico y tecnológico de alto impacto en articulación con aliados estratégicos nacionales e internacionales, promoviendo también el posicionamiento y   la participación de los actores del SNCTeI en redes e iniciativas de cooperación e internacionalización de la CTI.  </t>
    </r>
  </si>
  <si>
    <r>
      <rPr>
        <b/>
        <sz val="16"/>
        <rFont val="Arial Narrow"/>
        <family val="2"/>
      </rPr>
      <t>Pacto por la Ciencia, Tecnología y la Innovación</t>
    </r>
    <r>
      <rPr>
        <sz val="16"/>
        <rFont val="Arial Narrow"/>
        <family val="2"/>
      </rPr>
      <t>: un sistema para construir el conocimiento de la Colombia del futuro</t>
    </r>
  </si>
  <si>
    <r>
      <rPr>
        <b/>
        <sz val="16"/>
        <rFont val="Arial Narrow"/>
        <family val="2"/>
      </rPr>
      <t>Apropiacion Social y Reconocimiento De Saberes</t>
    </r>
    <r>
      <rPr>
        <sz val="16"/>
        <rFont val="Arial Narrow"/>
        <family val="2"/>
      </rPr>
      <t xml:space="preserve">
Ampliar las dinámicas de generación, circulación y uso de conocimiento y los saberes ancestrales propiciando sinergias entre actores del SCNTI que permitan cerrar las brechas históricas de inequidad en CTeI</t>
    </r>
  </si>
  <si>
    <r>
      <rPr>
        <b/>
        <sz val="16"/>
        <rFont val="Arial Narrow"/>
        <family val="2"/>
      </rPr>
      <t>Pacto por la Ciencia, Tecnología y la Innovación</t>
    </r>
    <r>
      <rPr>
        <sz val="16"/>
        <rFont val="Arial Narrow"/>
        <family val="2"/>
      </rPr>
      <t xml:space="preserve">: un sistema para construir el conocimiento de la Colombia del futuro
</t>
    </r>
    <r>
      <rPr>
        <b/>
        <sz val="16"/>
        <rFont val="Arial Narrow"/>
        <family val="2"/>
      </rPr>
      <t>Pacto por el emprendimiento</t>
    </r>
  </si>
  <si>
    <t xml:space="preserve">Invitación Directa Prototipo de Vacunas </t>
  </si>
  <si>
    <t>Rendimientos Financieros para JII</t>
  </si>
  <si>
    <t>Convenio 386 de 2019</t>
  </si>
  <si>
    <t>Convenio FFJC
Rendimientos Financieros</t>
  </si>
  <si>
    <t xml:space="preserve">Convenios 694 2017, 386 de 2019 y  384 de 2020 </t>
  </si>
  <si>
    <t>Contrato 720-2019 ACAC</t>
  </si>
  <si>
    <t>1.700 Jóvenes investigadores e innovadores apoyados por Minciencias y aliados</t>
  </si>
  <si>
    <t>Convenio especial de cooperación 881 de 2020</t>
  </si>
  <si>
    <t>920 Becas, créditos beca para la formación de doctores apoyadas por Minciencias y aliados
980 Becas, créditos beca para la formación de maestría apoyadas por Minciencias y aliados
200 Estancias posdoctorales apoyadas por Colciencias y aliados</t>
  </si>
  <si>
    <t>Recursos PGN inversión
(pesos) SSF</t>
  </si>
  <si>
    <t>Recursos PGN inversión
(pesos) CSF</t>
  </si>
  <si>
    <t>C-3901-1000-5
Incremento de las actividades de Ciencia, Tecnología e Innovación en la construcción de la Bioeconomía a nivel Nacional</t>
  </si>
  <si>
    <t>Convenio 878- 061 de 2020 SENA  -Minciencias  -FFJC</t>
  </si>
  <si>
    <t>3 Estudios Base para la definición de políticas públicas basadas en evidencia</t>
  </si>
  <si>
    <t>100% Avance en las iniciativas priorizadas en el Plan de Transformación Digital
100% de cumplimiento de los requisitos  priorizados de transparencia en Minciencias - OTSI
85% de cumplimiento de los requisitos  priorizados de Gobierno Digital en Minciencias - OTSI</t>
  </si>
  <si>
    <t>No</t>
  </si>
  <si>
    <t>PLAN DE ACCIÓN REQUERIDO POR MIPG</t>
  </si>
  <si>
    <t>OBJETIVO ESTRATÉGICO</t>
  </si>
  <si>
    <t>METAS ESTRATÉGICAS</t>
  </si>
  <si>
    <t>PROGRAMAS
ESTRATÉGICOS</t>
  </si>
  <si>
    <t>INICIATIVAS ESTRATÉGICAS</t>
  </si>
  <si>
    <t>METAS PROGRAMÁTICAS</t>
  </si>
  <si>
    <t>DERECHO  QUE SE GARANTIZA</t>
  </si>
  <si>
    <t>ARTICULACIÓN PLANES DE ACCIÓN INSTITUCIONAL INTEGRADOS  2021</t>
  </si>
  <si>
    <r>
      <rPr>
        <b/>
        <sz val="10.5"/>
        <rFont val="Segoe UI"/>
        <family val="2"/>
      </rPr>
      <t xml:space="preserve">Cambios en General 
</t>
    </r>
    <r>
      <rPr>
        <sz val="10.5"/>
        <rFont val="Segoe UI"/>
        <family val="2"/>
      </rPr>
      <t>* Se amplia el detalle del nombre de una columna y se adiciona otra columna en los recursos así: "Recursos PGN inversión (millones de pesos) CSF" y "Recursos PGN inversión (millones de pesos) SSF".* El nombre del formato se ajusta y se retira la palabra Propuesta y queda "PLAN DE ACCIÓN INSTITUCIONAL 2021 MINISTERIO DE CIENCIA, TECNOLOGÍA E INNOVACIÓN"</t>
    </r>
  </si>
  <si>
    <t>Ciencia con sentido social con enfoque de apropiación y gestión social del conocimiento para el buen vivir con la participación de jóvenes investigadores e innovadores Programa buen vivir</t>
  </si>
  <si>
    <t>* Se ajustan los recursos de las iniciativas estratégicas del programa Ondas así: Estaban en Articulación Territorial $3.550 millones, Comunidad Virtual $250 millones, Divulgación, Movilidad y Fortalecimiento $1.300 millones, estas iniciativas quedan Articulación Territorial $1.250 millones, Comunidad Virtual $150 millones, Divulgación, Movilidad y Fortalecimiento $1.200 millones
*Se actualiza la meta del indicador de acuerdo con el Plan Nacional de Desarrollo – PND, del indicador “Nuevas becas y nuevos créditos beca para la formación de doctores apoyadas por Colciencias y aliados” quedando en 920 becas. 
*Se actualiza la meta de jóvenes investigadores e innovadores en apoyados por Minciencias y aliados a de 2449 a 1700 Jóvenes de acuerdo con lo ajustado por el área técnica.
* Para el programa estratégico de Formación y vinculación de capital humano de Alto Nivel, se deja como indicador programático “Becas, créditos beca para la formación de maestría apoyadas por Minciencias y aliados” dejando una meta de 980 becas de maestría. 
*Se actualiza el nombre del indicador de estancias posdoctorales y la meta de acuerdo con el Plan Nacional de Desarrollo quedando la meta en 200 estancias y el nombre “ Nuevas estancias posdoctorales apoyadas por Colciencias y Aliados”.
* En el programa estratégico de “Gestión de Capacidades Regionales en CTeI” se dejan como indicadores estratégicos “100% avance en el diseño y la implementación del Índice de capacidades en CTeI en las regiones” y “33 ejercicios de planeación de recursos para la CTeI del SGR acompañados en su formulación”. 
* Para el programa estratégico “Gestión de la Secretaria Técnica del OCAD de la CTeI del SGR” se deja como indicador programático el indicador “100% avance en el Plan Bienal de Convocatorias 2021”</t>
  </si>
  <si>
    <t xml:space="preserve">Generación de capacidades para la producción en Colombia de reactivos, insumos y metodologías para la prevención, diagnóstico, tratamiento de enfermedades infeccionas y desatendidas, y demás enfermedades transmisibles. </t>
  </si>
  <si>
    <r>
      <t xml:space="preserve">Mundialización del Conocimiento
</t>
    </r>
    <r>
      <rPr>
        <sz val="10.5"/>
        <rFont val="Segoe UI"/>
        <family val="2"/>
      </rPr>
      <t xml:space="preserve">*En el Objetivo estratégico de Mundialización del Conocimiento, se reclasifica el indicador de “nuevos centros de Innovación, Investigación y Emprendimiento apoyados” dado que la iniciativa estratégica que lo genera esta en el objetivo de “Fortalecimiento de Capacidades Regionales” con responsabilidad de la Dirección de Transferencia y Uso del Conocimiento.  Se debe tener en cuenta que de la iniciativa tenía un indicador “9 nuevos centros de Innovación, Investigación y Emprendimiento apoyados”, el mismo modifica y traslada con la iniciativa. 
*Se actualiza el indicador proyectos tanto en su meta como en su nombre así: “Programas y Proyectos de CTeI financiados” con una meta de </t>
    </r>
    <r>
      <rPr>
        <b/>
        <sz val="10.5"/>
        <color rgb="FFFF0000"/>
        <rFont val="Segoe UI"/>
        <family val="2"/>
      </rPr>
      <t>179</t>
    </r>
    <r>
      <rPr>
        <sz val="10.5"/>
        <rFont val="Segoe UI"/>
        <family val="2"/>
      </rPr>
      <t xml:space="preserve"> proyectos.
* Se actualiza el nombre de la iniciativa "Generación de capacidades para la producción en Colombia de reactivos, insumos, y metodologías para el prevención, diagnóstico, tratamiento de SARS-CoV-2/COVID-19 y otras enfermedades" y queda "Generación de capacidades para la producción en Colombia de reactivos, insumos y metodologías para la prevención, diagnóstico, tratamiento de enfermedades infeccionas y desatendidas, y demás enfermedades transmisibles".
*Se modifican los recursos de "Mejoramiento de base de datos: Web semántica 3.0" pasando de $1.100 millones y quedando en $1.500 millones 
*Se ajusta la meta a lo descrito en el plan nacional de desarrollo del indicador de “Nuevos artículos científicos publicados por investigadores colombianos en revistas científicas especializadas” pasando de 13.000 artículos y quedando en 14.500 artículos. 
 *Se ajusta la meta del indicador estratégico de “Citaciones de impacto en producción científica y colaboración internacional” pasando de 0,91 a la meta del plan nacional de desarrollo 0,90. 
* Se reclasifica el indicador de “alianzas o redes internacionales formalizadas” quedando solamente como un indicador programático. 
* Dada la definición de la iniciativa con el aliado Ecopetrol “Desarrollo de proveedores de unidades compactas de tratamiento de agua en campos de producción de hidrocarburos de Ecopetrol”, se identifica el indicador programático en este objetivo así “Acuerdos de transferencia de tecnología y/o conocimiento” con una meta de 5 acuerdos para 2021.
* Se retira la iniciativa “Cierre de brechas tecnológicas en cadenas productivas agropecuarias”, dado que no se logra tener confirmación por parte del Ministerio de Agricultura. 
*Se retira la iniciativa estratégica de “Encuentro Latinoaméricano de Ciencias Sociales” por solicitud del área técnica.
* Para el programa estratégico de “Posicionamiento, visibilización y articulación de la CTeI con actores internacionales”, se confirma el indicador programático de “proyectos de CTeI apoyados en el componente de movilidad” con una meta de 32 para 2021.</t>
    </r>
    <r>
      <rPr>
        <b/>
        <sz val="10.5"/>
        <rFont val="Segoe UI"/>
        <family val="2"/>
      </rPr>
      <t xml:space="preserve">
</t>
    </r>
    <r>
      <rPr>
        <sz val="10.5"/>
        <rFont val="Segoe UI"/>
        <family val="2"/>
      </rPr>
      <t>* Se incorpora la inciativa de "Invitación Directa Prototipo de Vacunas" con una asignación presupuestal del $5.000 millones.
* Se ajustan los recursos de la iniciativa estratégica "Fortalecimiento de centros autónomos e institutos públicos de I+D" dejando como asígnación $15.000 millones del PGN.</t>
    </r>
  </si>
  <si>
    <r>
      <t xml:space="preserve">Sofisticación del Sector Productivo
</t>
    </r>
    <r>
      <rPr>
        <sz val="10.5"/>
        <rFont val="Segoe UI"/>
        <family val="2"/>
      </rPr>
      <t>*Se actualiza el nombre del indicador “cupo de inversión para deducción y descuento tributario” quedando alineado con el PND y adicionalmente como único indicador de esta estrategia. 
*Se ajusta la clasificación y la meta del indicador “Empresas con capacidades en gestión de innovación” quedando como un indicador programático y con una meta de 350 empresas.
* Se incluye la inicativa de "Convocatoria fomento a la innovación y desarrollo tecnológico en las empresas para la reactivación económica en el marco de la postpandemia – Senainnova 2021" aportando al indicador programático de empresas con capacidades en gestión de innovación. 
*Se actualiza el nombre del indicador de acuerdo alineándolo con el PND quedando: “Acuerdos de transferencia de tecnología y/o conocimiento apoyados por Colciencias” de igual forma su meta estratégica se ajusta a 21 identificando este aporte desde el convenio con Ecopetrol. 
*En el indicador de “Solicitudes de patentes por residentes en Oficina Nacional colombiana -Minciencias” se quita el detalle del aporte desde Minciencias por redistribución de los recursos de las iniciativas.
* Se ajustan los recursos de la iniciativa "Pactos por la Innovación" pasando de $3.500 millones a $3.000 millones.</t>
    </r>
    <r>
      <rPr>
        <b/>
        <sz val="10.5"/>
        <rFont val="Segoe UI"/>
        <family val="2"/>
      </rPr>
      <t xml:space="preserve">
</t>
    </r>
    <r>
      <rPr>
        <sz val="10.5"/>
        <rFont val="Segoe UI"/>
        <family val="2"/>
      </rPr>
      <t>*Se ajustan los recursos y el proyecto de inversión de la iniciativa "Iniciativa para promover la explotación, comercialización y/o transferencia de las invenciones protegidas o en proceso de protección por patente - Sácale jugo a tu patente 3.0" pasando de $1.200 millones quedando en $804 millones y con recursos de proyecto 2019011000124.</t>
    </r>
  </si>
  <si>
    <t>Formulación Modelo de Gobernanza y Financiación para la Optimización de la gestión, operación y uso  de infraestructuras compartidas.</t>
  </si>
  <si>
    <t>Evaluación y Rediseño de la politica de Reconocimiento de Actores del Sistema Nacional de Ciencia, Tecnología e Innovación</t>
  </si>
  <si>
    <t>Identificación Necesidades y Prioridades para el Marco Regulatorio de Ciencia, Tecnología e Innovación</t>
  </si>
  <si>
    <r>
      <rPr>
        <b/>
        <sz val="10.5"/>
        <color theme="1"/>
        <rFont val="Segoe UI"/>
        <family val="2"/>
      </rPr>
      <t xml:space="preserve">Modernización del Ministerio y Fortalecimiento Institucional  </t>
    </r>
    <r>
      <rPr>
        <sz val="10.5"/>
        <color theme="1"/>
        <rFont val="Segoe UI"/>
        <family val="2"/>
      </rPr>
      <t xml:space="preserve">
*Se redefine el indicador estratègico de política pública alineándolo con el indicador que se viene trabajando en el cuatrienio “Política de CTeI aprobada e implementada”. 
*En el programa estratégico de “Diseño y evaluación de la Política Pública de CTeI Viceministerio de Conocimiento, Innovación y Productividad (VICIP)” se modifica el indicador pasando de “100% Avance en la formulación de política de CTeI VICIP” y determinando el nuevo indicador como “Estudios Base para la definición de políticas públicas basadas en evidencia”. 
*Se ajusta el nombre de la iniciativa estratègica "Diseño y Formulación de Política CTeI - CONPES de Inversión Estratégica de Infraestructuras Compartidas" por el de "Formulación Modelo de Gobernanza y Financiación para la Optimización de la gestión, operación y uso  de infraestructuras compartidas".
*Se ajusta el nombre de la iniciativa estratégica "Diseño y Formulación de Política CTeI - Política para el reconocimiento y acreditación de actores SNCTI" por el de "Evaluación y Rediseño de la politica de Reconocimiento de Actores del Sistema Nacional de Ciencia, Tecnología e Innovación". 
*Se ajusta el nombre de la iniciativa estratégica "Gobernanza del SNCTeI - Encuesta Marco Regulatorio para CTeI" por el de "Identificación Necesidades y Prioridades para el Marco Regulatorio de Ciencia, Tecnología e Innovación".
*Se eliminan las iniciativas estratégicas "Diseño y Formulación de Política CTeI - Impacto Publicaciones Científicas, Proyectos y/o actividades CTeI relacionados a la gobernanza del SNCTeI - Misión de Sabios, Gobernanza del SNCTeI - Puesta en marcha instancias gobernanza decreto SNCTeI". 
*En el programa estratégico de “cultura y comunicación de cara al ciudadano” se identifica el indicador programático de “% de cumplimiento de los requisitos priorizados de Gobierno Digital en Minciencias Atención al Ciudadano”.
*Para el programa estratégico de “Por una gestión administrativa y financiera moderna e innovadora” se retira la iniciativa de “Gestión del Programa de Gestión Documental” ya que la misma estaba ya definida en otra iniciativa “Transformando la gestión documental”. Adicionalmente se identifica el indicador programático “% cumplimiento de requisitos priorizados de Gobierno Digital en Minciencias DAF”. 
*Para el programa estratégico de “Apoyo Jurídico Eficiente” se identifica el indicador programático “% de cumplimiento de los requisitos priorizados de Gobierno Digital en Minciencias - Apoyo Jurídico Eficiente” y se adiciona la iniciativa estratégica “Contribuir a un Minciencias más transparente” que es la que da cuenta de este indicador. 
*Para el programa estratégico de “Gestión para un Talento Humano Integro, efectivo e innovador” se identifica el indicador programático “% de cumplimiento de los requisitos priorizados de Gobierno Digital en Minciencias - Talento Humano”.
*Para el programa estratégico de “Pacto por un Direccionamiento Estratégico que genere valor público” se actualiza el indicador programático de operaciones estadísticas quedando “2 Operaciones estadísticas (documentadas o  evaluadas)” y además se identifica el indicador programático “% de cumplimiento de los requisitos  priorizados de Gobierno Digital en Minciencias”. 
*Para el programa estratégico de “Comunicación Estratégica” se identifica el indicador programático de “% de cumplimiento de los requisitos  priorizados de Gobierno Digital en Minciencias  - Comunicaciones”.
*Se ajustan los recursos de la iniciativa "Contribuir al mantenimiento y la mejora continua bajo el cumplimiento de estándares nacionales e internacionales" pasando de $10 millones a $0 cero.</t>
    </r>
  </si>
  <si>
    <t>100% Cumplimiento en la formulación, acompañamiento, seguimiento y evaluación de planes e instrumentos de la planeación
100% de cumplimiento en la estandarización de trámites y servicios  para la transformación digital hacia un Estado Abierto
100% de cumplimiento en la reducción de tiempos, requisitos o documentos en procesos seleccionados
2 Operaciones estadísticas (documentadas o  evaluadas)
100% de cumplimiento de los requisitos  priorizados de transparencia en Minciencias
95% de cumplimiento de los requisitos  priorizados de Gobierno Digital en Minciencias</t>
  </si>
  <si>
    <t xml:space="preserve">*Se retira el indicador de "% Índice de madurez del SGC".
*Se ajusta la meta de "% de cumplimiento de los requisitos  priorizados de Gobierno Digital en Minciencias" pasando de 100% a 95% de acuerdo con la ficha de programa estratégico..
*Se ajusta la meta del indicador "% de cumplimiento de los requisitos  priorizados de Gobierno Digital en Minciencias - OTSI" pasando de 100% a 85% de acuerdo con la ficha de programa estratégico. 
*Se ajusta la meta del indicador "% de cumplimiento de los requisitos  priorizados de Gobierno Digital en Minciencias" pasando de 100% a 95% de acuerdo con la ficha de programa estratégico. </t>
  </si>
  <si>
    <t>De acuerdo a los objetivos y las metas establecidas para la vigencia 2020 en el Plan Estratégico Institucional (PEI) 2019-2022 se estructura el presente documento, el cual plantea los programas estratégicos con sus respectivas iniciativas o estrategias, metas y recursos financieros disponibles para su desarrollo.  
El Plan de Acción Institucional Integrado (PAI) 2021 es la herramienta de gestión que busca orientar estratégicamente los procesos, instrumentos, mecanismos y recursos físicos, tecnológicos y financieros disponibles para el logro de las metas y objetivos institucionales de la vigencia.
En coherencia con lo dispuesto en la Ley 152 de 1994, Ley 1474 de 2011, Decreto 2482 de 2012, Ley 1757 de 2015, Decreto 1499 de 2017 y Decreto 612 de 2018, que determinan las directrices en materia de diagnóstico, formulación, planeación, ejecución y seguimiento a la gestión, publicación del plan de acción y la integración de la planeación y la gestión, Minciencias pone a disposición de sus grupos de valor y de interés este documento como guía para conocer los objetivos, metas, programas e iniciativas estratégicas que de manera articulada, armonizan los siguientes planes de acción: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PETI
11. Plan de Tratamiento de Riesgos de Seguridad y Privacidad de la Información
12. Plan de Seguridad y Privacidad de la Información
13. PLan de Trasnformación Digital
14. Plan de Gasto Público
15. Plan de Mantenimiento de Servicios Tecnológicos
16. Plan de Austeridad y Gestión Ambiental
17. Plan Participación Ciudadana
Estos Planes de acción integrados permiten dar cumplimiento a los lineamientos del Modelo Integrado de Planeación y Gestión - MIPG, el cual tiene como propósito servir de marco de referencia para dirigir, planear, ejecutar, hacer seguimiento, evaluar y controlar la gestión de las entidades y organismos públicos, con el fin de generar resultados que atiendan los planes de desarrollo y resuelvan las necesidades y problemas de los ciudadanos, con integridad y calidad en el servicio, según dispone el Decreto1499 de 2017.</t>
  </si>
  <si>
    <r>
      <rPr>
        <b/>
        <sz val="10.5"/>
        <rFont val="Segoe UI"/>
        <family val="2"/>
      </rPr>
      <t>Fortalecer las Capacidades Regionales</t>
    </r>
    <r>
      <rPr>
        <sz val="10.5"/>
        <rFont val="Segoe UI"/>
        <family val="2"/>
      </rPr>
      <t xml:space="preserve">
* Se incluye como indicador estratégico “% Inversión Nacional en ACTI como porcentaje del PIB” con una meta de 1.3% para 2021. 
* En el Objetivo estratégico de Fortalecer las Capacidades Regionales se baja de grado el indicador de "Becas, créditos beca para la formación de maestría apoyadas por Minciencias y aliados" y se deja como indicador programático, la meta del indicador se deja en 850 que corresponde al valor del plan nacional de desarrollo. 
* Los siguientes indicadores que eran estratégicos pasan a ser indicadores programáticos " % de avance en el diseño y la implementación del Índice de capacidades en CTeI en las regiones", "Planes y acuerdos departamentales de CTeI acompañados en su formulación", "Aprobación recursos de CTeI del SGR", "% de avance en el Plan Bienal de Convocatorias 2021".
* Se ajusta la meta de Becas, créditos beca para la formación de doctores apoyadas por Minciencias y aliados quedando en 920 para la vigencia 2021.
* Dado que la meta del indicador de los Centros Regionales de Investigación, Innovación y Emprendimiento (CRIIE) Apoyados, están en este objetivo estratégico y que no tienen aporte al Fomento al desarrollo de programas y proyectos” se mueve la iniciativa de “Fortalecimiento de centros regionales de investigación, innovación y emprendimiento” al programa estratégico de “Gestión de Capacidades Regionales en CTeI” con aprobación en el sistema de gestión por parte del Director de Transferencia y Uso del Conocimiento. Adicionalmente se actualiza el nombre del indicador a “Conceptualización y diseño de 5 Centros Regionales de Investigación, Innovación y Emprendimiento”. Esta iniciativa queda a cargo de la Dirección de Transferencia y Uso del Conocimiento con un ajuste de recursos a $20.000 millones de PGN. 
* Se deja como indicador estratégico con meta del 80%:  La “aprobación de recursos de la asignación del SGR”
* Para el programa de Jóvenes Investigadores e Innovadores se retiran las iniciativas estratégicas de: Jóvenes Creando por Colombia y Semilleros de investigación Jóvenes Agentes de Cambio y se agrega la iniciativa estratégica de la convocatoria Jóvenes Investigadores e Innovadores en el marco de reactivación económica 2021 con una meta de 242 jóvenes, de forma similar después de validar el resultado de la iniciativa del programa buen vivir se hace el traslado de la iniciativa de “Ciencia con sentido social con enfoque de apropiación y gestión social del conocimiento para el buen vivir con la participación de jóvenes investigadores e innovadores Programa buen vivir” a este programa estratégico ya que el producto de este piloto solo entrega en la vigencia semilleros de investigación con una meta de 118 Jóvenes. 
* Se retira la iniciativa "Articulación Jóvenes en apuestas estratégicas  de Minciencias" dada la solicitud y ajuste del área técnica y la nueva distribución de sus actividades con recursos. 
* Se ajustan los recursos de la iniciativa"Implementación del plan de acción lineamientos de política pública de Vocaciones en CTeI" quedando con $100 millones del PGN, los de la iniciativa "Mujer + Ciencia  + Equidad" pasando de $10.000 millones y quedando en $6.000 millones".
* Se cambia la meta de la iniciativa "Gestion territorial y de alianzas nacionales e internacionales jóvenes CTeI" pasando de 228 Jóvenes quedando con 40 jóvenes y sus recursos se ajustaron a $300 millones del PGN.
</t>
    </r>
  </si>
  <si>
    <t>FECHA: 2021-05-18</t>
  </si>
  <si>
    <t>Plan Institucional de Archivos de la Entidad –PINAR el cual incluye:
 - Plan de Conservación Documental
-  Plan de Preservación Digital
-  Plan de Gestión Documental</t>
  </si>
  <si>
    <r>
      <rPr>
        <b/>
        <sz val="11"/>
        <rFont val="Arial"/>
        <family val="2"/>
      </rPr>
      <t>Modernización del Ministerio y Fortalecimiento Institucional</t>
    </r>
    <r>
      <rPr>
        <sz val="11"/>
        <rFont val="Arial"/>
        <family val="2"/>
      </rPr>
      <t xml:space="preserve">
Generar lineamientos a nivel nacional y regional para el fortalecimiento de la institucionalidad y la implementación de procesos de innovación que generen valor público</t>
    </r>
  </si>
  <si>
    <t>100% avance en el Índice ATM</t>
  </si>
  <si>
    <t xml:space="preserve">Gestión del Plan Institucional de Archivos –PINAR </t>
  </si>
  <si>
    <t>Diciembre de 2021</t>
  </si>
  <si>
    <t>Información
Igualdad
Derecho de petición</t>
  </si>
  <si>
    <t>Transformado la Gestión Documental</t>
  </si>
  <si>
    <t>Plan Anual de Adquisiciones</t>
  </si>
  <si>
    <t>100% cumplimiento de requisitos priorizados de transparencia en Minciencias</t>
  </si>
  <si>
    <t>Información
Participación
Igualdad
Derecho de petición</t>
  </si>
  <si>
    <t>Plan Anual de Vacantes</t>
  </si>
  <si>
    <t>Plan de Previsión de Recursos Humanos</t>
  </si>
  <si>
    <t>Plan Estratégico de Talento Humano</t>
  </si>
  <si>
    <t>92,3 % en la calificación de Gestión Estratégica para un talento humano integro, efectivo e innovador.
100% de cumplimiento de los requisitos  priorizados de transparencia en Minciencias</t>
  </si>
  <si>
    <t>Plan Institucional de Capacitación</t>
  </si>
  <si>
    <t>La motivación nos hace más productivos 1A (MIPG Teletrabajo - Inducción y Reinducción)</t>
  </si>
  <si>
    <t>92,3  % en la calificación de Gestión Estratégica para un talento humano integro, efectivo e innovador.
100% de cumplimiento de los requisitos  priorizados de transparencia en Minciencias
100% de cumplimiento de los requisitos  priorizados de gobierno digital en Minciencias</t>
  </si>
  <si>
    <t>Información
Participación
Igualdad
Derecho de petición
Libertad de enseñanza, aprendizaje, investigación y cátedra</t>
  </si>
  <si>
    <t>Plan de Bienestar e Incentivos Institucionales</t>
  </si>
  <si>
    <t>La motivación nos hace más productivos 1B (MIPG - Méritos - Carrera - Estadísticas)</t>
  </si>
  <si>
    <t>Plan de Trabajo Anual en Seguridad y Salud en el Trabajo</t>
  </si>
  <si>
    <t>92,3  % en la calificación de Gestión Estratégica para un talento humano integro, efectivo e innovador.
100% de cumplimiento de los requisitos  priorizados de transparencia en Minciencias</t>
  </si>
  <si>
    <t>Plan Anticorrupción y de Atención al Ciudadano</t>
  </si>
  <si>
    <t xml:space="preserve">Planear, acompañar y  evaluar  integral y oportunamente </t>
  </si>
  <si>
    <t>100% cumplimiento en el acompañamiento
100% de cumplimiento de los requisitos  priorizados de transparencia en Minciencias
95% de cumplimiento de los requisitos  priorizados de Gobierno Digital en Minciencias
100% de avance en el plan de racionalización de trámites
100% cumplimiento en la reducción de tiempos, requisitos o documentos en procedimientos seleccionados</t>
  </si>
  <si>
    <t>Contribuir a una Colciencias más transparente</t>
  </si>
  <si>
    <t>100% de cumplimiento de los requisitos  priorizados de transparencia en Colciencias</t>
  </si>
  <si>
    <t>Cultura y Comunicación de cara al ciudadano</t>
  </si>
  <si>
    <t>Afianzar la cultura de servicio al ciudadano al interior de la entidad y la relación con los ciudadanos, haciendo un efectivo monitoreo y seguimiento a PQRDS</t>
  </si>
  <si>
    <t>85% de satisfacción de usuarios
100% de cumplimiento de los requisitos  priorizados de transparencia en Colciencias
100% de cumplimiento de los requisitos  priorizados de Gobierno Digital en Colciencias</t>
  </si>
  <si>
    <t>Secretaría General - Atención Ciudadano</t>
  </si>
  <si>
    <t>Contribuir a una Colciencias más moderna</t>
  </si>
  <si>
    <t>Gestión de transparencia, integridad y control a la existencia de conflictos de intereses.</t>
  </si>
  <si>
    <t xml:space="preserve">100% cumplimiento de requisitos priorizados de transparencia en Minciencias
100% de cumplimiento de los requisitos  priorizados de Gobierno Digital en Minciencias </t>
  </si>
  <si>
    <t>100% de cumplimiento del Índice ATM</t>
  </si>
  <si>
    <t>100% de ejecución de las auditorías, seguimientos y evaluaciones
100% de cumplimiento de los requisitos  priorizados de transparencia en Minciencias</t>
  </si>
  <si>
    <t>Seguimiento y evaluación a la gestión del riesgo</t>
  </si>
  <si>
    <t>Plan Estratégico de Tecnologías de la Información -  PETI</t>
  </si>
  <si>
    <t>100% Avance en las iniciativas priorizadas en el Plan de Transformación Digital
100% cumplimiento de requisitos priorizados de transparencia en Minciencias
100% de cumplimiento de los requisitos  priorizados de Gobierno Digital en Minciencias</t>
  </si>
  <si>
    <t xml:space="preserve">Sistemas de Información, Datos y Servicios Digitales </t>
  </si>
  <si>
    <t>Plan de Tratamiento de Riesgos de Seguridad y Privacidad de la Información</t>
  </si>
  <si>
    <t xml:space="preserve">
100% de cumplimiento de los requisitos  priorizados de Gobierno Digital en Minciencias</t>
  </si>
  <si>
    <t>Plan de Seguridad y Privacidad de la Información.</t>
  </si>
  <si>
    <t>100% de cumplimiento de los requisitos  priorizados de Gobierno Digital en Minciencias</t>
  </si>
  <si>
    <t>Plan de Inversión y Gasto Público</t>
  </si>
  <si>
    <t>Planear, acompañar y  evaluar  integral y oportunamente  (Incluye: Socializar, acompañar, capacitar y apropiar)</t>
  </si>
  <si>
    <t>100% Cumplimiento en la formulación, acompañamiento, seguimiento y evaluación de planes e instrumentos de la planeación
100% de cumplimiento de los requisitos  priorizados de transparencia en Minciencias</t>
  </si>
  <si>
    <t>Plan de Austeridad y Gestión Ambiental</t>
  </si>
  <si>
    <t>Contribuir a un Minciencias ambientalmente responsable</t>
  </si>
  <si>
    <t>Plan de Mantenimiento de Servicios Tecnológicos</t>
  </si>
  <si>
    <t xml:space="preserve">100% de cumplimiento de los requisitos  priorizados de Gobierno Digital en Minciencias
85% de cumplimiento de los requisitos  priorizados de Gobierno Digital en Minciencias </t>
  </si>
  <si>
    <t>Plan de Transformación Digital</t>
  </si>
  <si>
    <t xml:space="preserve">
100% Avance en las iniciativas priorizadas en el Plan de Transformación Digital
85% de cumplimiento de los requisitos  priorizados de Gobierno Digital en Minciencias </t>
  </si>
  <si>
    <t>Plan de Gestión del Conocimiento y la Innovación Institucional</t>
  </si>
  <si>
    <t>100%  Avance del componente de Gestión del Conocimiento e Innovación Pública Valor</t>
  </si>
  <si>
    <t>Direcciones Técnicas
Oficina Asesora de Planeación e Innovación Institucional</t>
  </si>
  <si>
    <t>Plan de Participación Ciudana</t>
  </si>
  <si>
    <t>100% Cumplimiento en la formulación, acompañamiento, seguimiento y evaluación de planes e instrumentos de la planeación
100% de cumplimiento de los requisitos  priorizados de transparencia en Minciencias</t>
  </si>
  <si>
    <t xml:space="preserve">
30 Nuevos Bioproductos registrados por el programa Colombia BIO
7 Nuevas expediciones científicas nacionales realizadas con el apoyo de Colciencias y aliados
1 Nuevas expediciones científicas al pacífico realizada con el apoyo de Colciencias y aliados</t>
  </si>
  <si>
    <r>
      <t xml:space="preserve">Economía Bioproductiva
</t>
    </r>
    <r>
      <rPr>
        <sz val="10.5"/>
        <rFont val="Segoe UI"/>
        <family val="2"/>
      </rPr>
      <t xml:space="preserve">*Se actualiza el nombre del indicador “Nuevos Bioproductos registrados por el programa Colombia BIO” ya que la forma como se encontraba no era como se tiene en el Plan Nacional de Desarrollo.
*Se actualiza el nombre del indicador “Nuevas expediciones científicas nacionales realizadas con el apoyo de Colciencias y aliados” ya que la forma como se encontraba no era como se tiene en el Plan Nacional de Desarrollo. Para este indicador y de acuerdo con los compromisos del Plan Nacional de Desarrollo - PND y se detalla el número de expediciones al Pacífico colombiano. Se ajusta la meta de 7 expediciones científicas nacionales actualizando de acuerdo con el PND, 7 Expediciones Nacionales y 1 expedición al pacífico. En las 7 expediciones nacionales se incluye o contabiliza la Expedición de Pacífico.
*Se ajustan los recursos de "Apoyo para la transferencia de conocimiento y tecnología" pasando de $2.504 millones quedando en $1.700 millones </t>
    </r>
    <r>
      <rPr>
        <b/>
        <sz val="10.5"/>
        <rFont val="Segoe UI"/>
        <family val="2"/>
      </rPr>
      <t xml:space="preserve">
</t>
    </r>
  </si>
  <si>
    <t>100% avance en el diseño y la implementación del Índice de capacidades en CTeI en las regiones
33 ejercicios de planeación de recursos para la CTeI del SGR acompañados en su formulación
Conceptualización y diseño de 5 Centros Regionales de Investigación, Innovación y Emprendimiento</t>
  </si>
  <si>
    <t>Aprobación versión 01 del Plan de Acción Institucional 2021</t>
  </si>
  <si>
    <r>
      <rPr>
        <b/>
        <sz val="10.5"/>
        <rFont val="Segoe UI"/>
        <family val="2"/>
      </rPr>
      <t>Apropiación Social y Reconocimiento de Saberes</t>
    </r>
    <r>
      <rPr>
        <sz val="10.5"/>
        <rFont val="Segoe UI"/>
        <family val="2"/>
      </rPr>
      <t xml:space="preserve">
*Para el objetivo estratégico de “Apropiación Social y Reconocimiento de Saberes” de reubica de indicador estratégico a indicador programático “Espacios que promueven la Interacción de la sociedad con la CTeI” y la meta se cambia quedando en 24 espacios.
*Para el objetivo estratégico de “Apropiación Social y Reconocimiento de Saberes” de reubica de indicador estratégico a indicador programático “Alianzas para promover la comunicación pública de la CTeI y la divulgación científica” y la meta se cambia quedando en 33 alianzas.
*Se identifica como indicador programático en el programa estratégico de Apropiación Social del Conocimiento el indicador “% de los Requisitos priorizados de Gobierno Digital en Minciencias – ASC”. 
* Se confirma la categoría de los indicadores programáticos “productos comunicativos realizados para la comunicación pública de la CTeI” quedando la meta en 15 productos y “% de satisfacción respecto a los productos comunicativos y espacios de valor generados por la estrategia Todo es Ciencia”, identificando la meta al 60%. 
* Se identifica la medición de “% de Políticas, iniciativas y estrategias para la implementación de componentes de Ciencia Abierta” como un aporte desde el programa estratégico de Red Colombiana de Información Científica – (RedCol) en la iniciativa de Política en Ciencia Abierta.</t>
    </r>
  </si>
  <si>
    <t>VERSIÓN: 02</t>
  </si>
  <si>
    <t>FECHA: 2021-05-15</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</si>
  <si>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</si>
  <si>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Viceministerio de Talento y Apropiación Social, Oficina Asesora de Planeación e Innovación institucional -OAPII</t>
  </si>
  <si>
    <t>Oficina Asesora de Planeación e Innovación institucional -OAPII</t>
  </si>
  <si>
    <t>No se hacen cambios en el nombre del indicador "Política de CTeI aprobada e implementada" ya que este se centra en la aprobación de documento CONPES. Lo relacionado con la implementación se gestiona directamente desde la plataforma de Sisconpes, toda vez que el horizonte de implementación de dicho CONPES es de diez años y es desde esa plataforma que se debe realizar el seguimiento de su cumplimiento.</t>
  </si>
  <si>
    <t>Se ajusta en el Seguimiento al PAI en tercer trimestre  la meta del indicador  "Programas y proyectos de CTeI financiados" correspondiente al cuarto trimeste con el propósito de alinear el dato con lo establecido en el Plan Estratégico Institucional de 179 como meta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</si>
</sst>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_-* #,##0_-;\-* #,##0_-;_-* &quot;-&quot;??_-;_-@_-"/>
    <numFmt numFmtId="168" formatCode="&quot;$&quot;#,##0"/>
    <numFmt numFmtId="169" formatCode="dd/mm/yyyy;@"/>
    <numFmt numFmtId="170" formatCode="[$$-240A]\ #,##0"/>
    <numFmt numFmtId="171" formatCode="d/mm/yyyy;@"/>
    <numFmt numFmtId="172" formatCode="_-&quot;$&quot;* #,##0_-;\-&quot;$&quot;* #,##0_-;_-&quot;$&quot;* &quot;-&quot;??_-;_-@"/>
    <numFmt numFmtId="173" formatCode="[$$-240A]\ #,##0.00"/>
    <numFmt numFmtId="174" formatCode="[$$-240A]\ #,##0.0"/>
    <numFmt numFmtId="175" formatCode="[$$-240A]\ #,##0.000"/>
  </numFmts>
  <fonts count="55" x14ac:knownFonts="1">
    <font>
      <sz val="11"/>
      <color theme="1"/>
      <name val="Calibri"/>
      <family val="2"/>
      <scheme val="minor"/>
    </font>
    <font>
      <sz val="11"/>
      <color theme="1"/>
      <name val="Calibri"/>
      <family val="2"/>
      <scheme val="minor"/>
    </font>
    <font>
      <b/>
      <sz val="14"/>
      <color theme="0"/>
      <name val="Arial"/>
      <family val="2"/>
    </font>
    <font>
      <sz val="11"/>
      <color theme="1"/>
      <name val="Segoe UI"/>
      <family val="2"/>
    </font>
    <font>
      <sz val="11"/>
      <name val="Segoe UI"/>
      <family val="2"/>
    </font>
    <font>
      <b/>
      <sz val="14"/>
      <name val="Segoe UI"/>
      <family val="2"/>
    </font>
    <font>
      <sz val="12"/>
      <name val="Segoe UI"/>
      <family val="2"/>
    </font>
    <font>
      <sz val="10"/>
      <color theme="1"/>
      <name val="Segoe UI"/>
      <family val="2"/>
    </font>
    <font>
      <b/>
      <sz val="12"/>
      <color theme="0"/>
      <name val="Segoe UI"/>
      <family val="2"/>
    </font>
    <font>
      <b/>
      <sz val="11"/>
      <color theme="1"/>
      <name val="Segoe UI"/>
      <family val="2"/>
    </font>
    <font>
      <sz val="8"/>
      <name val="Calibri"/>
      <family val="2"/>
      <scheme val="minor"/>
    </font>
    <font>
      <sz val="12"/>
      <color theme="1"/>
      <name val="Segoe UI"/>
      <family val="2"/>
    </font>
    <font>
      <sz val="10"/>
      <name val="Arial Narrow"/>
      <family val="2"/>
    </font>
    <font>
      <sz val="10"/>
      <color theme="1"/>
      <name val="Arial Narrow"/>
      <family val="2"/>
    </font>
    <font>
      <b/>
      <sz val="10"/>
      <color theme="0"/>
      <name val="Arial Narrow"/>
      <family val="2"/>
    </font>
    <font>
      <b/>
      <sz val="11"/>
      <color theme="0"/>
      <name val="Calibri"/>
      <family val="2"/>
      <scheme val="minor"/>
    </font>
    <font>
      <sz val="11"/>
      <color theme="1"/>
      <name val="Arial Narrow"/>
      <family val="2"/>
    </font>
    <font>
      <u/>
      <sz val="11"/>
      <color theme="10"/>
      <name val="Calibri"/>
      <family val="2"/>
      <scheme val="minor"/>
    </font>
    <font>
      <b/>
      <sz val="10"/>
      <color theme="1"/>
      <name val="Arial Narrow"/>
      <family val="2"/>
    </font>
    <font>
      <sz val="11"/>
      <color theme="0"/>
      <name val="Arial Narrow"/>
      <family val="2"/>
    </font>
    <font>
      <b/>
      <sz val="11"/>
      <color theme="0"/>
      <name val="Arial Narrow"/>
      <family val="2"/>
    </font>
    <font>
      <sz val="10"/>
      <color theme="1"/>
      <name val="Calibri"/>
      <family val="2"/>
      <scheme val="minor"/>
    </font>
    <font>
      <b/>
      <sz val="14"/>
      <color theme="0"/>
      <name val="Arial Narrow"/>
      <family val="2"/>
    </font>
    <font>
      <sz val="11"/>
      <name val="Arial Narrow"/>
      <family val="2"/>
    </font>
    <font>
      <b/>
      <sz val="12"/>
      <color theme="1"/>
      <name val="Arial Narrow"/>
      <family val="2"/>
    </font>
    <font>
      <b/>
      <sz val="11"/>
      <name val="Arial Narrow"/>
      <family val="2"/>
    </font>
    <font>
      <sz val="10"/>
      <color theme="0"/>
      <name val="Arial Narrow"/>
      <family val="2"/>
    </font>
    <font>
      <sz val="10"/>
      <name val="Arial"/>
      <family val="2"/>
    </font>
    <font>
      <b/>
      <sz val="10"/>
      <name val="Arial Narrow"/>
      <family val="2"/>
    </font>
    <font>
      <u/>
      <sz val="11"/>
      <color theme="10"/>
      <name val="Arial Narrow"/>
      <family val="2"/>
    </font>
    <font>
      <b/>
      <sz val="18"/>
      <name val="Arial Narrow"/>
      <family val="2"/>
    </font>
    <font>
      <sz val="9"/>
      <color indexed="81"/>
      <name val="Tahoma"/>
      <family val="2"/>
    </font>
    <font>
      <b/>
      <sz val="9"/>
      <color indexed="81"/>
      <name val="Tahoma"/>
      <family val="2"/>
    </font>
    <font>
      <sz val="16"/>
      <name val="Arial Narrow"/>
      <family val="2"/>
    </font>
    <font>
      <sz val="16"/>
      <color indexed="81"/>
      <name val="Tahoma"/>
      <family val="2"/>
    </font>
    <font>
      <b/>
      <sz val="16"/>
      <color rgb="FF7030A0"/>
      <name val="Arial Narrow"/>
      <family val="2"/>
    </font>
    <font>
      <sz val="16"/>
      <color indexed="48"/>
      <name val="Tahoma"/>
      <family val="2"/>
    </font>
    <font>
      <b/>
      <sz val="16"/>
      <name val="Arial Narrow"/>
      <family val="2"/>
    </font>
    <font>
      <strike/>
      <sz val="16"/>
      <name val="Arial Narrow"/>
      <family val="2"/>
    </font>
    <font>
      <sz val="16"/>
      <color theme="1"/>
      <name val="Arial Narrow"/>
      <family val="2"/>
    </font>
    <font>
      <sz val="16"/>
      <color theme="0"/>
      <name val="Arial Narrow"/>
      <family val="2"/>
    </font>
    <font>
      <b/>
      <sz val="16"/>
      <color theme="0"/>
      <name val="Arial Narrow"/>
      <family val="2"/>
    </font>
    <font>
      <sz val="16"/>
      <color rgb="FFFF0000"/>
      <name val="Arial Narrow"/>
      <family val="2"/>
    </font>
    <font>
      <sz val="10.5"/>
      <name val="Segoe UI"/>
      <family val="2"/>
    </font>
    <font>
      <b/>
      <sz val="10.5"/>
      <name val="Segoe UI"/>
      <family val="2"/>
    </font>
    <font>
      <sz val="10.5"/>
      <color theme="1"/>
      <name val="Segoe UI"/>
      <family val="2"/>
    </font>
    <font>
      <b/>
      <sz val="10.5"/>
      <color theme="1"/>
      <name val="Segoe UI"/>
      <family val="2"/>
    </font>
    <font>
      <sz val="16"/>
      <color rgb="FF0000FF"/>
      <name val="Arial Narrow"/>
      <family val="2"/>
    </font>
    <font>
      <sz val="11"/>
      <name val="Arial"/>
      <family val="2"/>
    </font>
    <font>
      <b/>
      <sz val="20"/>
      <name val="Arial"/>
      <family val="2"/>
    </font>
    <font>
      <b/>
      <sz val="11"/>
      <color theme="0"/>
      <name val="Arial"/>
      <family val="2"/>
    </font>
    <font>
      <sz val="11"/>
      <color theme="0"/>
      <name val="Arial"/>
      <family val="2"/>
    </font>
    <font>
      <b/>
      <sz val="10.5"/>
      <color rgb="FFFF0000"/>
      <name val="Segoe UI"/>
      <family val="2"/>
    </font>
    <font>
      <sz val="11"/>
      <color theme="0" tint="-0.34998626667073579"/>
      <name val="Arial Narrow"/>
      <family val="2"/>
    </font>
    <font>
      <b/>
      <sz val="11"/>
      <name val="Arial"/>
      <family val="2"/>
    </font>
  </fonts>
  <fills count="11">
    <fill>
      <patternFill patternType="none"/>
    </fill>
    <fill>
      <patternFill patternType="gray125"/>
    </fill>
    <fill>
      <patternFill patternType="solid">
        <fgColor theme="0"/>
        <bgColor indexed="64"/>
      </patternFill>
    </fill>
    <fill>
      <patternFill patternType="solid">
        <fgColor rgb="FF3772FF"/>
        <bgColor indexed="64"/>
      </patternFill>
    </fill>
    <fill>
      <patternFill patternType="solid">
        <fgColor rgb="FF0070C0"/>
        <bgColor indexed="64"/>
      </patternFill>
    </fill>
    <fill>
      <patternFill patternType="solid">
        <fgColor theme="8"/>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3366CC"/>
        <bgColor indexed="64"/>
      </patternFill>
    </fill>
    <fill>
      <patternFill patternType="solid">
        <fgColor theme="6"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top/>
      <bottom style="hair">
        <color indexed="64"/>
      </bottom>
      <diagonal/>
    </border>
    <border>
      <left style="hair">
        <color theme="0" tint="-0.499984740745262"/>
      </left>
      <right/>
      <top style="hair">
        <color theme="0" tint="-0.499984740745262"/>
      </top>
      <bottom style="hair">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34998626667073579"/>
      </right>
      <top/>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right style="hair">
        <color rgb="FF7F7F7F"/>
      </right>
      <top style="hair">
        <color rgb="FF7F7F7F"/>
      </top>
      <bottom style="hair">
        <color rgb="FF7F7F7F"/>
      </bottom>
      <diagonal/>
    </border>
    <border>
      <left style="hair">
        <color theme="0" tint="-0.499984740745262"/>
      </left>
      <right style="hair">
        <color theme="0" tint="-0.34998626667073579"/>
      </right>
      <top style="hair">
        <color theme="0" tint="-0.499984740745262"/>
      </top>
      <bottom/>
      <diagonal/>
    </border>
    <border>
      <left style="hair">
        <color theme="0" tint="-0.499984740745262"/>
      </left>
      <right style="hair">
        <color theme="0" tint="-0.34998626667073579"/>
      </right>
      <top/>
      <bottom/>
      <diagonal/>
    </border>
    <border>
      <left style="hair">
        <color theme="0" tint="-0.499984740745262"/>
      </left>
      <right style="hair">
        <color theme="0" tint="-0.34998626667073579"/>
      </right>
      <top/>
      <bottom style="hair">
        <color theme="0" tint="-0.499984740745262"/>
      </bottom>
      <diagonal/>
    </border>
    <border>
      <left/>
      <right style="hair">
        <color theme="0" tint="-0.34998626667073579"/>
      </right>
      <top style="hair">
        <color theme="0" tint="-0.499984740745262"/>
      </top>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bottom style="hair">
        <color theme="0" tint="-0.34998626667073579"/>
      </bottom>
      <diagonal/>
    </border>
    <border>
      <left style="medium">
        <color indexed="64"/>
      </left>
      <right style="medium">
        <color indexed="64"/>
      </right>
      <top style="medium">
        <color indexed="64"/>
      </top>
      <bottom style="hair">
        <color theme="0" tint="-0.34998626667073579"/>
      </bottom>
      <diagonal/>
    </border>
    <border>
      <left style="medium">
        <color indexed="64"/>
      </left>
      <right style="medium">
        <color indexed="64"/>
      </right>
      <top style="hair">
        <color theme="0" tint="-0.34998626667073579"/>
      </top>
      <bottom style="hair">
        <color theme="0" tint="-0.34998626667073579"/>
      </bottom>
      <diagonal/>
    </border>
    <border>
      <left style="medium">
        <color indexed="64"/>
      </left>
      <right style="medium">
        <color indexed="64"/>
      </right>
      <top/>
      <bottom style="medium">
        <color indexed="64"/>
      </bottom>
      <diagonal/>
    </border>
    <border>
      <left style="hair">
        <color theme="0" tint="-0.34998626667073579"/>
      </left>
      <right/>
      <top style="hair">
        <color theme="0" tint="-0.34998626667073579"/>
      </top>
      <bottom/>
      <diagonal/>
    </border>
    <border>
      <left style="hair">
        <color theme="0" tint="-0.34998626667073579"/>
      </left>
      <right/>
      <top/>
      <bottom/>
      <diagonal/>
    </border>
    <border>
      <left style="hair">
        <color theme="0" tint="-0.34998626667073579"/>
      </left>
      <right/>
      <top/>
      <bottom style="hair">
        <color theme="0" tint="-0.34998626667073579"/>
      </bottom>
      <diagonal/>
    </border>
    <border>
      <left style="medium">
        <color indexed="64"/>
      </left>
      <right style="medium">
        <color indexed="64"/>
      </right>
      <top style="hair">
        <color theme="0" tint="-0.34998626667073579"/>
      </top>
      <bottom/>
      <diagonal/>
    </border>
    <border>
      <left style="medium">
        <color indexed="64"/>
      </left>
      <right style="medium">
        <color indexed="64"/>
      </right>
      <top/>
      <bottom/>
      <diagonal/>
    </border>
    <border>
      <left style="medium">
        <color indexed="64"/>
      </left>
      <right style="medium">
        <color indexed="64"/>
      </right>
      <top/>
      <bottom style="hair">
        <color theme="0" tint="-0.34998626667073579"/>
      </bottom>
      <diagonal/>
    </border>
    <border>
      <left style="medium">
        <color indexed="64"/>
      </left>
      <right style="hair">
        <color theme="0" tint="-0.34998626667073579"/>
      </right>
      <top style="hair">
        <color theme="0" tint="-0.34998626667073579"/>
      </top>
      <bottom/>
      <diagonal/>
    </border>
    <border>
      <left style="medium">
        <color indexed="64"/>
      </left>
      <right style="hair">
        <color theme="0" tint="-0.34998626667073579"/>
      </right>
      <top/>
      <bottom/>
      <diagonal/>
    </border>
    <border>
      <left style="medium">
        <color indexed="64"/>
      </left>
      <right style="hair">
        <color theme="0" tint="-0.34998626667073579"/>
      </right>
      <top/>
      <bottom style="hair">
        <color theme="0" tint="-0.34998626667073579"/>
      </bottom>
      <diagonal/>
    </border>
    <border>
      <left style="hair">
        <color theme="0" tint="-0.34998626667073579"/>
      </left>
      <right style="medium">
        <color indexed="64"/>
      </right>
      <top style="hair">
        <color theme="0" tint="-0.34998626667073579"/>
      </top>
      <bottom/>
      <diagonal/>
    </border>
    <border>
      <left style="hair">
        <color theme="0" tint="-0.34998626667073579"/>
      </left>
      <right style="medium">
        <color indexed="64"/>
      </right>
      <top/>
      <bottom/>
      <diagonal/>
    </border>
    <border>
      <left style="hair">
        <color theme="0" tint="-0.34998626667073579"/>
      </left>
      <right style="medium">
        <color indexed="64"/>
      </right>
      <top/>
      <bottom style="hair">
        <color theme="0" tint="-0.34998626667073579"/>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medium">
        <color indexed="64"/>
      </left>
      <right/>
      <top style="medium">
        <color indexed="64"/>
      </top>
      <bottom style="medium">
        <color indexed="64"/>
      </bottom>
      <diagonal/>
    </border>
    <border>
      <left style="hair">
        <color theme="0" tint="-0.499984740745262"/>
      </left>
      <right style="hair">
        <color theme="0" tint="-0.499984740745262"/>
      </right>
      <top style="medium">
        <color indexed="64"/>
      </top>
      <bottom style="medium">
        <color indexed="64"/>
      </bottom>
      <diagonal/>
    </border>
    <border>
      <left style="hair">
        <color theme="0" tint="-0.499984740745262"/>
      </left>
      <right style="medium">
        <color indexed="64"/>
      </right>
      <top style="medium">
        <color indexed="64"/>
      </top>
      <bottom style="medium">
        <color indexed="64"/>
      </bottom>
      <diagonal/>
    </border>
    <border>
      <left style="hair">
        <color theme="0" tint="-0.499984740745262"/>
      </left>
      <right/>
      <top/>
      <bottom style="hair">
        <color theme="0" tint="-0.499984740745262"/>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bottom style="hair">
        <color theme="0" tint="-0.34998626667073579"/>
      </bottom>
      <diagonal/>
    </border>
    <border>
      <left style="thin">
        <color auto="1"/>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style="hair">
        <color theme="1"/>
      </bottom>
      <diagonal/>
    </border>
    <border>
      <left/>
      <right style="hair">
        <color theme="0" tint="-0.499984740745262"/>
      </right>
      <top/>
      <bottom/>
      <diagonal/>
    </border>
    <border>
      <left style="hair">
        <color theme="0" tint="-0.499984740745262"/>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style="hair">
        <color theme="0" tint="-0.499984740745262"/>
      </bottom>
      <diagonal/>
    </border>
    <border>
      <left style="medium">
        <color indexed="64"/>
      </left>
      <right style="hair">
        <color theme="0" tint="-0.499984740745262"/>
      </right>
      <top style="medium">
        <color indexed="64"/>
      </top>
      <bottom/>
      <diagonal/>
    </border>
    <border>
      <left style="hair">
        <color theme="0" tint="-0.499984740745262"/>
      </left>
      <right style="medium">
        <color indexed="64"/>
      </right>
      <top style="medium">
        <color indexed="64"/>
      </top>
      <bottom/>
      <diagonal/>
    </border>
    <border>
      <left style="medium">
        <color indexed="64"/>
      </left>
      <right style="hair">
        <color theme="0" tint="-0.499984740745262"/>
      </right>
      <top/>
      <bottom/>
      <diagonal/>
    </border>
    <border>
      <left style="hair">
        <color theme="0" tint="-0.499984740745262"/>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8">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 fillId="0" borderId="0"/>
    <xf numFmtId="0" fontId="27" fillId="0" borderId="0"/>
    <xf numFmtId="43" fontId="1" fillId="0" borderId="0" applyFont="0" applyFill="0" applyBorder="0" applyAlignment="0" applyProtection="0"/>
    <xf numFmtId="43" fontId="1" fillId="0" borderId="0" applyFont="0" applyFill="0" applyBorder="0" applyAlignment="0" applyProtection="0"/>
  </cellStyleXfs>
  <cellXfs count="354">
    <xf numFmtId="0" fontId="0" fillId="0" borderId="0" xfId="0"/>
    <xf numFmtId="0" fontId="7" fillId="0" borderId="0" xfId="0" applyFont="1"/>
    <xf numFmtId="0" fontId="7" fillId="0" borderId="0" xfId="0" applyFont="1" applyAlignment="1">
      <alignment vertical="center"/>
    </xf>
    <xf numFmtId="0" fontId="9" fillId="0" borderId="14" xfId="0" applyFont="1" applyBorder="1" applyAlignment="1">
      <alignment vertical="top" wrapText="1"/>
    </xf>
    <xf numFmtId="0" fontId="3" fillId="0" borderId="14" xfId="0" applyFont="1" applyBorder="1" applyAlignment="1">
      <alignment wrapText="1"/>
    </xf>
    <xf numFmtId="0" fontId="11" fillId="0" borderId="14" xfId="0" applyFont="1" applyBorder="1" applyAlignment="1">
      <alignment vertical="center" wrapText="1"/>
    </xf>
    <xf numFmtId="0" fontId="7" fillId="0" borderId="0" xfId="0" applyFont="1" applyAlignment="1">
      <alignment wrapText="1"/>
    </xf>
    <xf numFmtId="0" fontId="7" fillId="0" borderId="14" xfId="0" applyFont="1" applyBorder="1"/>
    <xf numFmtId="0" fontId="9" fillId="0" borderId="14" xfId="0" applyFont="1" applyBorder="1" applyAlignment="1">
      <alignment wrapText="1"/>
    </xf>
    <xf numFmtId="0" fontId="7" fillId="0" borderId="14"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vertical="center" wrapText="1"/>
    </xf>
    <xf numFmtId="0" fontId="0" fillId="0" borderId="0" xfId="0" applyAlignment="1">
      <alignment wrapText="1"/>
    </xf>
    <xf numFmtId="0" fontId="16" fillId="0" borderId="0" xfId="0" applyFont="1" applyAlignment="1">
      <alignment wrapText="1"/>
    </xf>
    <xf numFmtId="0" fontId="13" fillId="0" borderId="0" xfId="0" applyFont="1" applyAlignment="1">
      <alignment horizontal="justify" wrapText="1"/>
    </xf>
    <xf numFmtId="0" fontId="0" fillId="0" borderId="0" xfId="0" applyAlignment="1">
      <alignment vertical="center"/>
    </xf>
    <xf numFmtId="0" fontId="13" fillId="0" borderId="0" xfId="0" applyFont="1" applyAlignment="1">
      <alignment horizontal="justify" vertical="center" wrapText="1"/>
    </xf>
    <xf numFmtId="0" fontId="16" fillId="0" borderId="0" xfId="0" applyFont="1"/>
    <xf numFmtId="0" fontId="18" fillId="0" borderId="0" xfId="0" applyFont="1" applyAlignment="1">
      <alignment vertical="center"/>
    </xf>
    <xf numFmtId="0" fontId="0" fillId="0" borderId="0" xfId="0" applyAlignment="1">
      <alignment vertical="center" wrapText="1"/>
    </xf>
    <xf numFmtId="0" fontId="16" fillId="0" borderId="0" xfId="0" applyFont="1" applyAlignment="1">
      <alignment vertical="center" wrapText="1"/>
    </xf>
    <xf numFmtId="0" fontId="18" fillId="0" borderId="0" xfId="0" applyFont="1" applyAlignment="1">
      <alignment horizontal="justify" vertical="center" wrapText="1"/>
    </xf>
    <xf numFmtId="0" fontId="13" fillId="0" borderId="17" xfId="0" applyFont="1" applyBorder="1" applyAlignment="1">
      <alignment horizontal="justify" vertical="center" wrapText="1"/>
    </xf>
    <xf numFmtId="0" fontId="13" fillId="0" borderId="17" xfId="0" applyFont="1" applyBorder="1" applyAlignment="1">
      <alignment horizontal="justify" vertical="center"/>
    </xf>
    <xf numFmtId="0" fontId="13"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xf numFmtId="0" fontId="19" fillId="5" borderId="0" xfId="0" applyFont="1" applyFill="1" applyAlignment="1"/>
    <xf numFmtId="0" fontId="13" fillId="0" borderId="0" xfId="0" applyFont="1" applyAlignment="1">
      <alignment horizontal="justify"/>
    </xf>
    <xf numFmtId="0" fontId="14" fillId="5" borderId="0" xfId="0" applyFont="1" applyFill="1" applyAlignment="1">
      <alignment vertical="center"/>
    </xf>
    <xf numFmtId="0" fontId="21" fillId="0" borderId="0" xfId="0" applyFont="1" applyAlignment="1">
      <alignment vertical="center"/>
    </xf>
    <xf numFmtId="0" fontId="20" fillId="5" borderId="0" xfId="0" applyFont="1" applyFill="1"/>
    <xf numFmtId="0" fontId="16" fillId="0" borderId="14" xfId="0" applyFont="1" applyBorder="1" applyAlignment="1">
      <alignment vertical="center" wrapText="1"/>
    </xf>
    <xf numFmtId="0" fontId="16" fillId="0" borderId="14" xfId="0" applyFont="1" applyBorder="1" applyAlignment="1">
      <alignment horizontal="left" vertical="center" wrapText="1"/>
    </xf>
    <xf numFmtId="0" fontId="16" fillId="2" borderId="0" xfId="0" applyFont="1" applyFill="1"/>
    <xf numFmtId="0" fontId="22" fillId="2" borderId="0" xfId="0" applyFont="1" applyFill="1" applyBorder="1" applyAlignment="1">
      <alignment horizontal="center" vertical="center"/>
    </xf>
    <xf numFmtId="0" fontId="16" fillId="2" borderId="0" xfId="0" applyFont="1" applyFill="1" applyBorder="1" applyAlignment="1">
      <alignment vertical="center" wrapText="1"/>
    </xf>
    <xf numFmtId="0" fontId="16" fillId="2" borderId="0" xfId="0" applyFont="1" applyFill="1" applyAlignment="1">
      <alignment vertical="center" wrapText="1"/>
    </xf>
    <xf numFmtId="0" fontId="16" fillId="2" borderId="2" xfId="0" applyFont="1" applyFill="1" applyBorder="1"/>
    <xf numFmtId="0" fontId="16" fillId="2" borderId="3" xfId="0" applyFont="1" applyFill="1" applyBorder="1"/>
    <xf numFmtId="0" fontId="16" fillId="2" borderId="4" xfId="0" applyFont="1" applyFill="1" applyBorder="1"/>
    <xf numFmtId="0" fontId="16" fillId="2" borderId="5" xfId="0" applyFont="1" applyFill="1" applyBorder="1"/>
    <xf numFmtId="0" fontId="16" fillId="2" borderId="6" xfId="0" applyFont="1" applyFill="1" applyBorder="1"/>
    <xf numFmtId="0" fontId="16" fillId="2" borderId="7" xfId="0" applyFont="1" applyFill="1" applyBorder="1"/>
    <xf numFmtId="0" fontId="16" fillId="2" borderId="8" xfId="0" applyFont="1" applyFill="1" applyBorder="1"/>
    <xf numFmtId="0" fontId="16" fillId="2" borderId="9" xfId="0" applyFont="1" applyFill="1" applyBorder="1"/>
    <xf numFmtId="167" fontId="16" fillId="0" borderId="0" xfId="71" applyNumberFormat="1" applyFont="1"/>
    <xf numFmtId="168" fontId="23" fillId="0" borderId="10" xfId="74" applyNumberFormat="1" applyFont="1" applyBorder="1" applyAlignment="1">
      <alignment vertical="center" wrapText="1"/>
    </xf>
    <xf numFmtId="2" fontId="23" fillId="0" borderId="10" xfId="74" applyNumberFormat="1" applyFont="1" applyBorder="1" applyAlignment="1">
      <alignment horizontal="right" vertical="center" wrapText="1"/>
    </xf>
    <xf numFmtId="168" fontId="23" fillId="0" borderId="10" xfId="74" applyNumberFormat="1" applyFont="1" applyBorder="1" applyAlignment="1">
      <alignment vertical="center"/>
    </xf>
    <xf numFmtId="1" fontId="23" fillId="0" borderId="10" xfId="74" applyNumberFormat="1" applyFont="1" applyBorder="1" applyAlignment="1">
      <alignment horizontal="right" vertical="center" wrapText="1"/>
    </xf>
    <xf numFmtId="0" fontId="25" fillId="6" borderId="10" xfId="74" applyFont="1" applyFill="1" applyBorder="1" applyAlignment="1" applyProtection="1">
      <alignment horizontal="left" vertical="center" wrapText="1" readingOrder="1"/>
      <protection locked="0"/>
    </xf>
    <xf numFmtId="168" fontId="25" fillId="6" borderId="10" xfId="74" applyNumberFormat="1" applyFont="1" applyFill="1" applyBorder="1" applyAlignment="1">
      <alignment vertical="center"/>
    </xf>
    <xf numFmtId="0" fontId="23" fillId="2" borderId="10" xfId="74" applyFont="1" applyFill="1" applyBorder="1" applyAlignment="1" applyProtection="1">
      <alignment horizontal="left" vertical="center" wrapText="1" readingOrder="1"/>
      <protection locked="0"/>
    </xf>
    <xf numFmtId="0" fontId="25" fillId="7" borderId="10" xfId="74" applyFont="1" applyFill="1" applyBorder="1" applyAlignment="1" applyProtection="1">
      <alignment horizontal="left" vertical="center" wrapText="1" readingOrder="1"/>
      <protection locked="0"/>
    </xf>
    <xf numFmtId="168" fontId="25" fillId="7" borderId="10" xfId="74" applyNumberFormat="1" applyFont="1" applyFill="1" applyBorder="1" applyAlignment="1">
      <alignment vertical="center"/>
    </xf>
    <xf numFmtId="0" fontId="23" fillId="2" borderId="10" xfId="74" applyFont="1" applyFill="1" applyBorder="1" applyAlignment="1" applyProtection="1">
      <alignment vertical="center" wrapText="1" readingOrder="1"/>
      <protection locked="0"/>
    </xf>
    <xf numFmtId="0" fontId="16" fillId="0" borderId="10" xfId="0" applyFont="1" applyBorder="1"/>
    <xf numFmtId="168" fontId="25" fillId="7" borderId="10" xfId="74" applyNumberFormat="1" applyFont="1" applyFill="1" applyBorder="1" applyAlignment="1">
      <alignment wrapText="1"/>
    </xf>
    <xf numFmtId="168" fontId="25" fillId="7" borderId="10" xfId="74" applyNumberFormat="1" applyFont="1" applyFill="1" applyBorder="1"/>
    <xf numFmtId="43" fontId="16" fillId="0" borderId="0" xfId="71" applyFont="1"/>
    <xf numFmtId="0" fontId="16" fillId="0" borderId="14" xfId="0" applyFont="1" applyBorder="1" applyAlignment="1">
      <alignment horizontal="right" vertical="center" wrapText="1"/>
    </xf>
    <xf numFmtId="0" fontId="20" fillId="5" borderId="10" xfId="74" applyFont="1" applyFill="1" applyBorder="1" applyAlignment="1">
      <alignment horizontal="center" vertical="center" readingOrder="1"/>
    </xf>
    <xf numFmtId="0" fontId="20" fillId="5" borderId="10" xfId="74" applyFont="1" applyFill="1" applyBorder="1" applyAlignment="1">
      <alignment horizontal="center" vertical="center" wrapText="1" readingOrder="1"/>
    </xf>
    <xf numFmtId="43" fontId="20" fillId="5" borderId="10" xfId="71" applyFont="1" applyFill="1" applyBorder="1" applyAlignment="1">
      <alignment horizontal="center" vertical="center" wrapText="1" readingOrder="1"/>
    </xf>
    <xf numFmtId="167" fontId="20" fillId="5" borderId="10" xfId="71" applyNumberFormat="1" applyFont="1" applyFill="1" applyBorder="1" applyAlignment="1">
      <alignment horizontal="center" vertical="center" wrapText="1" readingOrder="1"/>
    </xf>
    <xf numFmtId="0" fontId="20" fillId="5" borderId="0" xfId="0" applyFont="1" applyFill="1" applyAlignment="1">
      <alignment wrapText="1"/>
    </xf>
    <xf numFmtId="0" fontId="13" fillId="0" borderId="0" xfId="0" applyFont="1" applyAlignment="1">
      <alignment wrapText="1"/>
    </xf>
    <xf numFmtId="0" fontId="16" fillId="2" borderId="0" xfId="0" applyFont="1" applyFill="1" applyAlignment="1"/>
    <xf numFmtId="0" fontId="16" fillId="2" borderId="14" xfId="0" applyFont="1" applyFill="1" applyBorder="1" applyAlignment="1">
      <alignment vertical="center" wrapText="1"/>
    </xf>
    <xf numFmtId="0" fontId="16" fillId="2" borderId="0" xfId="0" applyFont="1" applyFill="1" applyAlignment="1">
      <alignment vertical="center"/>
    </xf>
    <xf numFmtId="0" fontId="20" fillId="5" borderId="0" xfId="0" applyFont="1" applyFill="1" applyAlignment="1">
      <alignment horizontal="justify" vertical="center" wrapText="1"/>
    </xf>
    <xf numFmtId="0" fontId="14" fillId="5" borderId="0" xfId="0" applyFont="1" applyFill="1" applyAlignment="1">
      <alignment horizontal="justify" vertical="center" wrapText="1"/>
    </xf>
    <xf numFmtId="0" fontId="0" fillId="0" borderId="0" xfId="0" applyAlignment="1">
      <alignment horizontal="justify" wrapText="1"/>
    </xf>
    <xf numFmtId="0" fontId="20" fillId="8" borderId="0" xfId="0" applyFont="1" applyFill="1"/>
    <xf numFmtId="0" fontId="20" fillId="8" borderId="0" xfId="0" applyFont="1" applyFill="1" applyAlignment="1">
      <alignment vertical="center" wrapText="1"/>
    </xf>
    <xf numFmtId="0" fontId="16" fillId="0" borderId="0" xfId="0" applyFont="1" applyAlignment="1">
      <alignment horizontal="left" vertical="center" wrapText="1"/>
    </xf>
    <xf numFmtId="0" fontId="16" fillId="2" borderId="0" xfId="0" applyFont="1" applyFill="1" applyAlignment="1">
      <alignment horizontal="left" vertical="center"/>
    </xf>
    <xf numFmtId="0" fontId="16" fillId="0" borderId="0" xfId="0" applyFont="1" applyAlignment="1">
      <alignment horizontal="left" vertical="center"/>
    </xf>
    <xf numFmtId="0" fontId="16" fillId="2" borderId="0" xfId="0" applyFont="1" applyFill="1" applyAlignment="1">
      <alignment horizontal="center" vertical="center"/>
    </xf>
    <xf numFmtId="0" fontId="16" fillId="2" borderId="14" xfId="0" applyFont="1" applyFill="1" applyBorder="1" applyAlignment="1">
      <alignment horizontal="center" vertical="center"/>
    </xf>
    <xf numFmtId="0" fontId="23" fillId="2" borderId="14"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0" xfId="0" applyFont="1" applyFill="1" applyBorder="1" applyAlignment="1">
      <alignment vertical="center"/>
    </xf>
    <xf numFmtId="0" fontId="15" fillId="4" borderId="0" xfId="0" applyFont="1" applyFill="1" applyAlignment="1">
      <alignment horizontal="center" vertical="center" wrapText="1"/>
    </xf>
    <xf numFmtId="0" fontId="26" fillId="4" borderId="0" xfId="0" applyFont="1" applyFill="1" applyAlignment="1">
      <alignment horizontal="center" vertical="center" wrapText="1"/>
    </xf>
    <xf numFmtId="0" fontId="16" fillId="0" borderId="23" xfId="0" applyFont="1" applyFill="1" applyBorder="1" applyAlignment="1">
      <alignment horizontal="right" vertical="center" wrapText="1"/>
    </xf>
    <xf numFmtId="0" fontId="16" fillId="0" borderId="14" xfId="0" applyFont="1" applyBorder="1" applyAlignment="1">
      <alignment horizontal="justify" vertical="center" wrapText="1"/>
    </xf>
    <xf numFmtId="0" fontId="16" fillId="0" borderId="0" xfId="0" applyFont="1" applyAlignment="1">
      <alignment horizontal="justify" vertical="center"/>
    </xf>
    <xf numFmtId="0" fontId="16" fillId="0" borderId="23" xfId="0" applyFont="1" applyFill="1" applyBorder="1" applyAlignment="1">
      <alignment vertical="center" wrapText="1"/>
    </xf>
    <xf numFmtId="0" fontId="12" fillId="2" borderId="0" xfId="0" applyFont="1" applyFill="1" applyAlignment="1">
      <alignment horizontal="center" vertical="center"/>
    </xf>
    <xf numFmtId="0" fontId="12" fillId="0"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horizontal="center" vertical="center" wrapText="1"/>
    </xf>
    <xf numFmtId="170" fontId="23" fillId="2" borderId="0" xfId="0" applyNumberFormat="1" applyFont="1" applyFill="1" applyAlignment="1">
      <alignment horizontal="center" vertical="center"/>
    </xf>
    <xf numFmtId="166" fontId="23" fillId="2" borderId="0" xfId="1" applyNumberFormat="1" applyFont="1" applyFill="1" applyAlignment="1">
      <alignment horizontal="center" vertical="center"/>
    </xf>
    <xf numFmtId="165" fontId="23" fillId="2" borderId="0" xfId="1" applyFont="1" applyFill="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170" fontId="23" fillId="0" borderId="0" xfId="0" applyNumberFormat="1" applyFont="1" applyFill="1" applyAlignment="1">
      <alignment horizontal="center" vertical="center"/>
    </xf>
    <xf numFmtId="166" fontId="23" fillId="0" borderId="0" xfId="1" applyNumberFormat="1" applyFont="1" applyFill="1" applyAlignment="1">
      <alignment horizontal="center" vertical="center"/>
    </xf>
    <xf numFmtId="165" fontId="23" fillId="0" borderId="0" xfId="1" applyFont="1" applyFill="1" applyAlignment="1">
      <alignment horizontal="center" vertical="center" wrapText="1"/>
    </xf>
    <xf numFmtId="0" fontId="23" fillId="0" borderId="35" xfId="0" applyFont="1" applyFill="1" applyBorder="1" applyAlignment="1">
      <alignment horizontal="center" vertical="center"/>
    </xf>
    <xf numFmtId="0" fontId="33" fillId="0" borderId="17" xfId="0" applyFont="1" applyFill="1" applyBorder="1" applyAlignment="1">
      <alignment horizontal="center" vertical="center" wrapText="1"/>
    </xf>
    <xf numFmtId="166" fontId="33" fillId="0" borderId="17" xfId="1" applyNumberFormat="1" applyFont="1" applyFill="1" applyBorder="1" applyAlignment="1">
      <alignment horizontal="center" vertical="center" wrapText="1"/>
    </xf>
    <xf numFmtId="0" fontId="33" fillId="0" borderId="17" xfId="0" quotePrefix="1" applyFont="1" applyFill="1" applyBorder="1" applyAlignment="1">
      <alignment horizontal="center" vertical="center" wrapText="1"/>
    </xf>
    <xf numFmtId="0" fontId="33" fillId="0" borderId="34" xfId="0" applyFont="1" applyFill="1" applyBorder="1" applyAlignment="1">
      <alignment horizontal="center" vertical="center" wrapText="1"/>
    </xf>
    <xf numFmtId="14" fontId="33" fillId="0" borderId="30" xfId="0" applyNumberFormat="1" applyFont="1" applyFill="1" applyBorder="1" applyAlignment="1">
      <alignment horizontal="center" vertical="center" wrapText="1"/>
    </xf>
    <xf numFmtId="49" fontId="33" fillId="0" borderId="17" xfId="1" applyNumberFormat="1" applyFont="1" applyFill="1" applyBorder="1" applyAlignment="1">
      <alignment horizontal="center" vertical="center" wrapText="1"/>
    </xf>
    <xf numFmtId="0" fontId="8" fillId="3" borderId="48" xfId="0" applyFont="1" applyFill="1" applyBorder="1" applyAlignment="1">
      <alignment horizontal="center" vertical="center"/>
    </xf>
    <xf numFmtId="0" fontId="8" fillId="3" borderId="48" xfId="0" applyFont="1" applyFill="1" applyBorder="1" applyAlignment="1">
      <alignment horizontal="center" vertical="center" wrapText="1"/>
    </xf>
    <xf numFmtId="14" fontId="4" fillId="0" borderId="50" xfId="0" applyNumberFormat="1" applyFont="1" applyBorder="1" applyAlignment="1">
      <alignment horizontal="center" vertical="center" wrapText="1"/>
    </xf>
    <xf numFmtId="0" fontId="4" fillId="0" borderId="51" xfId="0" applyFont="1" applyBorder="1" applyAlignment="1">
      <alignment horizontal="left" vertical="center"/>
    </xf>
    <xf numFmtId="0" fontId="6" fillId="0" borderId="51" xfId="0" applyFont="1" applyBorder="1" applyAlignment="1">
      <alignment horizontal="center" vertical="center" wrapText="1"/>
    </xf>
    <xf numFmtId="0" fontId="5" fillId="0" borderId="52" xfId="0" applyFont="1" applyBorder="1" applyAlignment="1">
      <alignment horizontal="center" vertical="center"/>
    </xf>
    <xf numFmtId="14" fontId="3" fillId="0" borderId="53" xfId="0" applyNumberFormat="1" applyFont="1" applyBorder="1" applyAlignment="1">
      <alignment vertical="center" wrapText="1"/>
    </xf>
    <xf numFmtId="0" fontId="39" fillId="0" borderId="17" xfId="0" applyFont="1" applyFill="1" applyBorder="1" applyAlignment="1">
      <alignment horizontal="center" vertical="center" wrapText="1"/>
    </xf>
    <xf numFmtId="166" fontId="33" fillId="0" borderId="17" xfId="42" applyNumberFormat="1" applyFont="1" applyFill="1" applyBorder="1" applyAlignment="1">
      <alignment horizontal="center" vertical="center" wrapText="1"/>
    </xf>
    <xf numFmtId="172" fontId="39" fillId="0" borderId="17" xfId="0" applyNumberFormat="1" applyFont="1" applyFill="1" applyBorder="1" applyAlignment="1">
      <alignment horizontal="center" vertical="center" wrapText="1"/>
    </xf>
    <xf numFmtId="6" fontId="39" fillId="0" borderId="17" xfId="0" applyNumberFormat="1" applyFont="1" applyFill="1" applyBorder="1" applyAlignment="1">
      <alignment horizontal="center" vertical="center" wrapText="1"/>
    </xf>
    <xf numFmtId="170" fontId="39" fillId="0" borderId="17" xfId="0" applyNumberFormat="1" applyFont="1" applyFill="1" applyBorder="1" applyAlignment="1">
      <alignment horizontal="center" vertical="center" wrapText="1"/>
    </xf>
    <xf numFmtId="170" fontId="33" fillId="0" borderId="17" xfId="42" applyNumberFormat="1"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0" xfId="0" applyFont="1" applyFill="1" applyAlignment="1">
      <alignment horizontal="center" vertical="center"/>
    </xf>
    <xf numFmtId="0" fontId="40" fillId="2" borderId="0" xfId="0" applyFont="1" applyFill="1" applyAlignment="1">
      <alignment horizontal="center" vertical="center"/>
    </xf>
    <xf numFmtId="166" fontId="41" fillId="3" borderId="17" xfId="1" applyNumberFormat="1" applyFont="1" applyFill="1" applyBorder="1" applyAlignment="1">
      <alignment horizontal="center" vertical="center" wrapText="1"/>
    </xf>
    <xf numFmtId="0" fontId="33" fillId="0" borderId="17" xfId="0" applyFont="1" applyFill="1" applyBorder="1" applyAlignment="1">
      <alignment horizontal="center" vertical="center"/>
    </xf>
    <xf numFmtId="166" fontId="33" fillId="0" borderId="17" xfId="0" applyNumberFormat="1" applyFont="1" applyFill="1" applyBorder="1" applyAlignment="1">
      <alignment horizontal="center" vertical="center" wrapText="1"/>
    </xf>
    <xf numFmtId="6" fontId="33" fillId="0" borderId="17" xfId="0" applyNumberFormat="1" applyFont="1" applyFill="1" applyBorder="1" applyAlignment="1">
      <alignment horizontal="center" vertical="center" wrapText="1"/>
    </xf>
    <xf numFmtId="170" fontId="33" fillId="0" borderId="17" xfId="0" applyNumberFormat="1" applyFont="1" applyFill="1" applyBorder="1" applyAlignment="1">
      <alignment horizontal="center" vertical="center" wrapText="1"/>
    </xf>
    <xf numFmtId="166" fontId="33" fillId="0" borderId="17" xfId="47" applyNumberFormat="1" applyFont="1" applyFill="1" applyBorder="1" applyAlignment="1">
      <alignment horizontal="center" vertical="center" wrapText="1"/>
    </xf>
    <xf numFmtId="170" fontId="33" fillId="0" borderId="17" xfId="47" applyNumberFormat="1" applyFont="1" applyFill="1" applyBorder="1" applyAlignment="1">
      <alignment horizontal="center" vertical="center" wrapText="1"/>
    </xf>
    <xf numFmtId="0" fontId="33" fillId="0" borderId="0" xfId="0" applyFont="1" applyFill="1" applyAlignment="1">
      <alignment horizontal="center" vertical="center"/>
    </xf>
    <xf numFmtId="0" fontId="33" fillId="0" borderId="17" xfId="0" applyFont="1" applyFill="1" applyBorder="1" applyAlignment="1">
      <alignment horizontal="center" vertical="center" wrapText="1"/>
    </xf>
    <xf numFmtId="169" fontId="33" fillId="0" borderId="30" xfId="0" applyNumberFormat="1" applyFont="1" applyFill="1" applyBorder="1" applyAlignment="1">
      <alignment horizontal="center" vertical="center" wrapText="1"/>
    </xf>
    <xf numFmtId="170" fontId="33" fillId="0" borderId="17" xfId="0" applyNumberFormat="1" applyFont="1" applyFill="1" applyBorder="1" applyAlignment="1">
      <alignment horizontal="right" vertical="center" wrapText="1"/>
    </xf>
    <xf numFmtId="0" fontId="33" fillId="0" borderId="30" xfId="0" applyFont="1" applyFill="1" applyBorder="1" applyAlignment="1">
      <alignment horizontal="center" vertical="center" wrapText="1"/>
    </xf>
    <xf numFmtId="0" fontId="33" fillId="0" borderId="29" xfId="0" applyFont="1" applyFill="1" applyBorder="1" applyAlignment="1">
      <alignment horizontal="center" vertical="center" wrapText="1"/>
    </xf>
    <xf numFmtId="165" fontId="33" fillId="0" borderId="17" xfId="42" applyFont="1" applyFill="1" applyBorder="1" applyAlignment="1">
      <alignment horizontal="center" vertical="center" wrapText="1"/>
    </xf>
    <xf numFmtId="6" fontId="33" fillId="0" borderId="17" xfId="0" applyNumberFormat="1"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9" fillId="0" borderId="17" xfId="0" quotePrefix="1" applyFont="1" applyFill="1" applyBorder="1" applyAlignment="1">
      <alignment horizontal="center" vertical="center" wrapText="1"/>
    </xf>
    <xf numFmtId="166" fontId="33" fillId="0" borderId="17" xfId="47" quotePrefix="1" applyNumberFormat="1" applyFont="1" applyFill="1" applyBorder="1" applyAlignment="1">
      <alignment horizontal="center" vertical="center" wrapText="1"/>
    </xf>
    <xf numFmtId="170" fontId="33" fillId="0" borderId="17" xfId="47" quotePrefix="1" applyNumberFormat="1" applyFont="1" applyFill="1" applyBorder="1" applyAlignment="1">
      <alignment horizontal="center" vertical="center" wrapText="1"/>
    </xf>
    <xf numFmtId="49" fontId="39" fillId="0" borderId="17" xfId="0" applyNumberFormat="1" applyFont="1" applyFill="1" applyBorder="1" applyAlignment="1">
      <alignment horizontal="center" vertical="center" wrapText="1"/>
    </xf>
    <xf numFmtId="165" fontId="33" fillId="0" borderId="17" xfId="1" applyFont="1" applyFill="1" applyBorder="1" applyAlignment="1">
      <alignment horizontal="center" vertical="center" wrapText="1"/>
    </xf>
    <xf numFmtId="173" fontId="33" fillId="0" borderId="17" xfId="42" applyNumberFormat="1"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7" xfId="0" applyFont="1" applyFill="1" applyBorder="1" applyAlignment="1">
      <alignment horizontal="center" vertical="center"/>
    </xf>
    <xf numFmtId="0" fontId="42" fillId="0" borderId="0" xfId="0" applyFont="1" applyFill="1" applyAlignment="1">
      <alignment horizontal="center" vertical="center"/>
    </xf>
    <xf numFmtId="166" fontId="33" fillId="0" borderId="17" xfId="1" applyNumberFormat="1" applyFont="1" applyFill="1" applyBorder="1" applyAlignment="1">
      <alignment horizontal="center" vertical="center"/>
    </xf>
    <xf numFmtId="165" fontId="33" fillId="0" borderId="17" xfId="1" applyNumberFormat="1" applyFont="1" applyFill="1" applyBorder="1" applyAlignment="1">
      <alignment horizontal="center" vertical="center"/>
    </xf>
    <xf numFmtId="174" fontId="33" fillId="0" borderId="17" xfId="47" applyNumberFormat="1" applyFont="1" applyFill="1" applyBorder="1" applyAlignment="1">
      <alignment horizontal="center" vertical="center" wrapText="1"/>
    </xf>
    <xf numFmtId="0" fontId="37" fillId="2" borderId="0" xfId="0" applyFont="1" applyFill="1" applyBorder="1" applyAlignment="1">
      <alignment horizontal="center" vertical="center"/>
    </xf>
    <xf numFmtId="0" fontId="37" fillId="2" borderId="0" xfId="0" applyFont="1" applyFill="1" applyBorder="1" applyAlignment="1">
      <alignment horizontal="center" vertical="center" wrapText="1"/>
    </xf>
    <xf numFmtId="170" fontId="37" fillId="2" borderId="0" xfId="0" applyNumberFormat="1" applyFont="1" applyFill="1" applyBorder="1" applyAlignment="1">
      <alignment horizontal="center" vertical="center" wrapText="1"/>
    </xf>
    <xf numFmtId="2" fontId="37" fillId="2" borderId="0" xfId="0" applyNumberFormat="1" applyFont="1" applyFill="1" applyBorder="1" applyAlignment="1">
      <alignment horizontal="center" vertical="center"/>
    </xf>
    <xf numFmtId="166" fontId="37" fillId="2" borderId="0" xfId="0" applyNumberFormat="1" applyFont="1" applyFill="1" applyBorder="1" applyAlignment="1">
      <alignment horizontal="center" vertical="center"/>
    </xf>
    <xf numFmtId="0" fontId="33" fillId="0" borderId="0" xfId="0" applyFont="1" applyBorder="1" applyAlignment="1">
      <alignment horizontal="center" vertical="center" wrapText="1"/>
    </xf>
    <xf numFmtId="0" fontId="33" fillId="2" borderId="0" xfId="0" applyFont="1" applyFill="1" applyAlignment="1">
      <alignment horizontal="center" vertical="center"/>
    </xf>
    <xf numFmtId="0" fontId="37" fillId="2" borderId="23" xfId="0" applyFont="1" applyFill="1" applyBorder="1" applyAlignment="1">
      <alignment horizontal="center" vertical="center"/>
    </xf>
    <xf numFmtId="0" fontId="43" fillId="0" borderId="14" xfId="0" applyFont="1" applyBorder="1" applyAlignment="1">
      <alignment horizontal="left" vertical="center" wrapText="1"/>
    </xf>
    <xf numFmtId="0" fontId="43" fillId="0" borderId="49" xfId="0" applyFont="1" applyBorder="1" applyAlignment="1">
      <alignment horizontal="left" vertical="top" wrapText="1"/>
    </xf>
    <xf numFmtId="0" fontId="44" fillId="0" borderId="14" xfId="0" applyFont="1" applyBorder="1" applyAlignment="1">
      <alignment horizontal="left" vertical="center" wrapText="1"/>
    </xf>
    <xf numFmtId="0" fontId="44" fillId="0" borderId="14" xfId="0" applyFont="1" applyBorder="1" applyAlignment="1">
      <alignment vertical="center" wrapText="1"/>
    </xf>
    <xf numFmtId="0" fontId="33" fillId="0" borderId="17" xfId="0" applyFont="1" applyFill="1" applyBorder="1" applyAlignment="1">
      <alignment horizontal="center" vertical="center" wrapText="1"/>
    </xf>
    <xf numFmtId="0" fontId="41" fillId="3" borderId="17" xfId="0" applyFont="1" applyFill="1" applyBorder="1" applyAlignment="1">
      <alignment horizontal="center" vertical="center" wrapText="1"/>
    </xf>
    <xf numFmtId="166" fontId="41" fillId="3" borderId="17" xfId="1" applyNumberFormat="1" applyFont="1" applyFill="1" applyBorder="1" applyAlignment="1">
      <alignment horizontal="center" vertical="center" wrapText="1"/>
    </xf>
    <xf numFmtId="166" fontId="33" fillId="0" borderId="17" xfId="0" applyNumberFormat="1" applyFont="1" applyFill="1" applyBorder="1" applyAlignment="1">
      <alignment horizontal="center" vertical="center" wrapText="1"/>
    </xf>
    <xf numFmtId="166" fontId="33" fillId="2" borderId="17" xfId="42" applyNumberFormat="1" applyFont="1" applyFill="1" applyBorder="1" applyAlignment="1">
      <alignment horizontal="center" vertical="center" wrapText="1"/>
    </xf>
    <xf numFmtId="172" fontId="39" fillId="0" borderId="17" xfId="0" quotePrefix="1" applyNumberFormat="1" applyFont="1" applyFill="1" applyBorder="1" applyAlignment="1">
      <alignment horizontal="center" vertical="center" wrapText="1"/>
    </xf>
    <xf numFmtId="170" fontId="33" fillId="2" borderId="17" xfId="47" applyNumberFormat="1" applyFont="1" applyFill="1" applyBorder="1" applyAlignment="1">
      <alignment horizontal="center" vertical="center" wrapText="1"/>
    </xf>
    <xf numFmtId="174" fontId="33" fillId="0" borderId="17" xfId="0" applyNumberFormat="1" applyFont="1" applyFill="1" applyBorder="1" applyAlignment="1">
      <alignment horizontal="center" vertical="center"/>
    </xf>
    <xf numFmtId="173" fontId="33" fillId="0" borderId="17" xfId="0" applyNumberFormat="1" applyFont="1" applyFill="1" applyBorder="1" applyAlignment="1">
      <alignment horizontal="center" vertical="center"/>
    </xf>
    <xf numFmtId="175" fontId="33" fillId="0" borderId="17" xfId="0" applyNumberFormat="1" applyFont="1" applyFill="1" applyBorder="1" applyAlignment="1">
      <alignment horizontal="center" vertical="center"/>
    </xf>
    <xf numFmtId="170" fontId="33" fillId="0" borderId="17" xfId="0" applyNumberFormat="1" applyFont="1" applyFill="1" applyBorder="1" applyAlignment="1">
      <alignment horizontal="center" vertical="center"/>
    </xf>
    <xf numFmtId="166" fontId="33" fillId="0" borderId="17" xfId="1" quotePrefix="1"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48" fillId="2" borderId="0" xfId="0" applyFont="1" applyFill="1"/>
    <xf numFmtId="0" fontId="48" fillId="10" borderId="10" xfId="0" applyFont="1" applyFill="1" applyBorder="1" applyAlignment="1">
      <alignment horizontal="justify" vertical="center" wrapText="1"/>
    </xf>
    <xf numFmtId="0" fontId="48" fillId="2" borderId="10" xfId="0" applyFont="1" applyFill="1" applyBorder="1" applyAlignment="1">
      <alignment vertical="center"/>
    </xf>
    <xf numFmtId="0" fontId="48" fillId="10" borderId="10" xfId="0" applyFont="1" applyFill="1" applyBorder="1" applyAlignment="1">
      <alignment horizontal="center" vertical="center" wrapText="1"/>
    </xf>
    <xf numFmtId="0" fontId="48" fillId="2" borderId="58"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10" borderId="10" xfId="0" applyFont="1" applyFill="1" applyBorder="1" applyAlignment="1">
      <alignment horizontal="left" vertical="center" wrapText="1"/>
    </xf>
    <xf numFmtId="0" fontId="48" fillId="10" borderId="58" xfId="0" applyFont="1" applyFill="1" applyBorder="1" applyAlignment="1">
      <alignment horizontal="center" vertical="center" wrapText="1"/>
    </xf>
    <xf numFmtId="0" fontId="48" fillId="2" borderId="10" xfId="0" applyFont="1" applyFill="1" applyBorder="1" applyAlignment="1">
      <alignment horizontal="justify" vertical="center" wrapText="1"/>
    </xf>
    <xf numFmtId="0" fontId="48" fillId="2" borderId="1" xfId="0" applyFont="1" applyFill="1" applyBorder="1" applyAlignment="1">
      <alignment horizontal="center" vertical="center" wrapText="1"/>
    </xf>
    <xf numFmtId="170" fontId="53" fillId="2" borderId="0" xfId="0" applyNumberFormat="1" applyFont="1" applyFill="1" applyAlignment="1">
      <alignment horizontal="center" vertical="center"/>
    </xf>
    <xf numFmtId="170" fontId="53" fillId="0" borderId="0" xfId="0" applyNumberFormat="1" applyFont="1" applyFill="1" applyAlignment="1">
      <alignment horizontal="center" vertical="center"/>
    </xf>
    <xf numFmtId="0" fontId="44" fillId="0" borderId="48" xfId="0" applyFont="1" applyBorder="1" applyAlignment="1">
      <alignment vertical="center" wrapText="1"/>
    </xf>
    <xf numFmtId="0" fontId="45" fillId="0" borderId="58" xfId="0" applyFont="1" applyBorder="1" applyAlignment="1">
      <alignment vertical="center" wrapText="1"/>
    </xf>
    <xf numFmtId="0" fontId="7" fillId="0" borderId="49" xfId="0" applyFont="1" applyBorder="1"/>
    <xf numFmtId="0" fontId="43" fillId="0" borderId="64" xfId="0" applyFont="1" applyBorder="1" applyAlignment="1">
      <alignment horizontal="left" vertical="top" wrapText="1"/>
    </xf>
    <xf numFmtId="0" fontId="43" fillId="0" borderId="49" xfId="0" applyFont="1" applyBorder="1" applyAlignment="1">
      <alignment horizontal="left" vertical="center" wrapText="1"/>
    </xf>
    <xf numFmtId="0" fontId="43" fillId="0" borderId="48" xfId="0" applyFont="1" applyBorder="1" applyAlignment="1">
      <alignment horizontal="left" vertical="top" wrapText="1"/>
    </xf>
    <xf numFmtId="170" fontId="47" fillId="0" borderId="17" xfId="47" quotePrefix="1" applyNumberFormat="1" applyFont="1" applyFill="1" applyBorder="1" applyAlignment="1">
      <alignment horizontal="center" vertical="center" wrapText="1"/>
    </xf>
    <xf numFmtId="170" fontId="53" fillId="2" borderId="0" xfId="0" applyNumberFormat="1" applyFont="1" applyFill="1" applyBorder="1" applyAlignment="1">
      <alignment horizontal="center" vertical="center"/>
    </xf>
    <xf numFmtId="170" fontId="23" fillId="2" borderId="0" xfId="0" applyNumberFormat="1" applyFont="1" applyFill="1" applyBorder="1" applyAlignment="1">
      <alignment horizontal="center" vertical="center"/>
    </xf>
    <xf numFmtId="0" fontId="54" fillId="2" borderId="57" xfId="0" applyFont="1" applyFill="1" applyBorder="1" applyAlignment="1">
      <alignment horizontal="center" vertical="center"/>
    </xf>
    <xf numFmtId="0" fontId="54" fillId="2" borderId="0" xfId="0" applyFont="1" applyFill="1" applyAlignment="1">
      <alignment horizontal="center" vertical="center"/>
    </xf>
    <xf numFmtId="0" fontId="54" fillId="2" borderId="0" xfId="0" applyFont="1" applyFill="1" applyAlignment="1">
      <alignment horizontal="left" vertical="center"/>
    </xf>
    <xf numFmtId="0" fontId="48" fillId="0" borderId="0" xfId="0" applyFont="1"/>
    <xf numFmtId="0" fontId="48" fillId="2" borderId="10" xfId="0" applyFont="1" applyFill="1" applyBorder="1" applyAlignment="1">
      <alignment vertical="center" wrapText="1"/>
    </xf>
    <xf numFmtId="0" fontId="48" fillId="0" borderId="61" xfId="0" applyFont="1" applyBorder="1" applyAlignment="1">
      <alignment horizontal="justify" vertical="center" wrapText="1"/>
    </xf>
    <xf numFmtId="0" fontId="48" fillId="0" borderId="61" xfId="0" applyFont="1" applyBorder="1" applyAlignment="1">
      <alignment horizontal="justify" vertical="center"/>
    </xf>
    <xf numFmtId="164" fontId="48" fillId="0" borderId="0" xfId="0" applyNumberFormat="1" applyFont="1"/>
    <xf numFmtId="0" fontId="3" fillId="0" borderId="23" xfId="0" applyFont="1" applyBorder="1" applyAlignment="1">
      <alignment vertical="top" wrapText="1"/>
    </xf>
    <xf numFmtId="0" fontId="9" fillId="0" borderId="49" xfId="0" applyFont="1" applyBorder="1" applyAlignment="1">
      <alignment vertical="top" wrapText="1"/>
    </xf>
    <xf numFmtId="0" fontId="3" fillId="0" borderId="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0" xfId="0" applyFont="1" applyBorder="1" applyAlignment="1">
      <alignment vertical="center" wrapText="1"/>
    </xf>
    <xf numFmtId="0" fontId="3" fillId="0" borderId="1" xfId="0" applyFont="1" applyBorder="1" applyAlignment="1">
      <alignment vertical="center" wrapText="1"/>
    </xf>
    <xf numFmtId="0" fontId="3" fillId="0" borderId="75" xfId="0" applyFont="1" applyBorder="1" applyAlignment="1">
      <alignment vertical="center" wrapText="1"/>
    </xf>
    <xf numFmtId="0" fontId="16" fillId="2" borderId="0" xfId="0" applyFont="1" applyFill="1" applyAlignment="1">
      <alignment horizontal="center"/>
    </xf>
    <xf numFmtId="0" fontId="22" fillId="3" borderId="0" xfId="0" applyFont="1" applyFill="1" applyBorder="1" applyAlignment="1">
      <alignment horizontal="center" vertical="center"/>
    </xf>
    <xf numFmtId="0" fontId="23" fillId="2" borderId="1" xfId="0" applyFont="1" applyFill="1" applyBorder="1" applyAlignment="1">
      <alignment horizontal="justify" vertical="top" wrapText="1"/>
    </xf>
    <xf numFmtId="0" fontId="16" fillId="2" borderId="21" xfId="0" applyFont="1" applyFill="1" applyBorder="1" applyAlignment="1">
      <alignment horizontal="center"/>
    </xf>
    <xf numFmtId="0" fontId="16" fillId="2" borderId="22" xfId="0" applyFont="1" applyFill="1" applyBorder="1" applyAlignment="1">
      <alignment horizontal="center"/>
    </xf>
    <xf numFmtId="0" fontId="29" fillId="2" borderId="14" xfId="73" applyFont="1" applyFill="1" applyBorder="1" applyAlignment="1">
      <alignment horizontal="left" vertical="center"/>
    </xf>
    <xf numFmtId="0" fontId="29" fillId="2" borderId="16" xfId="73" applyFont="1" applyFill="1" applyBorder="1" applyAlignment="1">
      <alignment horizontal="left" vertical="center"/>
    </xf>
    <xf numFmtId="0" fontId="29" fillId="2" borderId="18" xfId="73" applyFont="1" applyFill="1" applyBorder="1" applyAlignment="1">
      <alignment horizontal="left" vertical="center"/>
    </xf>
    <xf numFmtId="0" fontId="29" fillId="2" borderId="19" xfId="73" applyFont="1" applyFill="1" applyBorder="1" applyAlignment="1">
      <alignment horizontal="left" vertical="center"/>
    </xf>
    <xf numFmtId="170" fontId="33" fillId="0" borderId="54" xfId="0" applyNumberFormat="1" applyFont="1" applyFill="1" applyBorder="1" applyAlignment="1">
      <alignment horizontal="center" vertical="center"/>
    </xf>
    <xf numFmtId="170" fontId="33" fillId="0" borderId="55" xfId="0" applyNumberFormat="1" applyFont="1" applyFill="1" applyBorder="1" applyAlignment="1">
      <alignment horizontal="center" vertical="center"/>
    </xf>
    <xf numFmtId="170" fontId="33" fillId="0" borderId="56" xfId="0" applyNumberFormat="1" applyFont="1" applyFill="1" applyBorder="1" applyAlignment="1">
      <alignment horizontal="center" vertical="center"/>
    </xf>
    <xf numFmtId="170" fontId="33" fillId="0" borderId="54" xfId="47" quotePrefix="1" applyNumberFormat="1" applyFont="1" applyFill="1" applyBorder="1" applyAlignment="1">
      <alignment horizontal="center" vertical="center" wrapText="1"/>
    </xf>
    <xf numFmtId="170" fontId="33" fillId="0" borderId="55" xfId="47" quotePrefix="1" applyNumberFormat="1" applyFont="1" applyFill="1" applyBorder="1" applyAlignment="1">
      <alignment horizontal="center" vertical="center" wrapText="1"/>
    </xf>
    <xf numFmtId="170" fontId="33" fillId="0" borderId="56" xfId="47" quotePrefix="1" applyNumberFormat="1" applyFont="1" applyFill="1" applyBorder="1" applyAlignment="1">
      <alignment horizontal="center" vertical="center" wrapText="1"/>
    </xf>
    <xf numFmtId="0" fontId="33" fillId="0" borderId="29" xfId="0" applyFont="1" applyFill="1" applyBorder="1" applyAlignment="1">
      <alignment horizontal="center" vertical="center" wrapText="1"/>
    </xf>
    <xf numFmtId="14" fontId="33" fillId="0" borderId="30" xfId="0"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5" fillId="0" borderId="34" xfId="0" applyFont="1" applyFill="1" applyBorder="1" applyAlignment="1">
      <alignment horizontal="center" vertical="center" wrapText="1"/>
    </xf>
    <xf numFmtId="9" fontId="33" fillId="0" borderId="34" xfId="0" applyNumberFormat="1" applyFont="1" applyFill="1" applyBorder="1" applyAlignment="1">
      <alignment horizontal="center" vertical="center" wrapText="1"/>
    </xf>
    <xf numFmtId="169" fontId="33" fillId="0" borderId="30" xfId="0" applyNumberFormat="1"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40" fillId="3" borderId="16" xfId="0" applyFont="1" applyFill="1" applyBorder="1" applyAlignment="1">
      <alignment horizontal="center" vertical="center" wrapText="1"/>
    </xf>
    <xf numFmtId="0" fontId="41" fillId="3" borderId="29" xfId="0" applyFont="1" applyFill="1" applyBorder="1" applyAlignment="1">
      <alignment horizontal="center" vertical="center" wrapText="1"/>
    </xf>
    <xf numFmtId="0" fontId="40" fillId="3" borderId="29" xfId="0" applyFont="1" applyFill="1" applyBorder="1" applyAlignment="1">
      <alignment horizontal="center" vertical="center" wrapText="1"/>
    </xf>
    <xf numFmtId="0" fontId="41" fillId="3" borderId="30" xfId="0" applyFont="1" applyFill="1" applyBorder="1" applyAlignment="1">
      <alignment horizontal="center" vertical="center" wrapText="1"/>
    </xf>
    <xf numFmtId="0" fontId="40" fillId="3" borderId="30"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9" fillId="0" borderId="29" xfId="0" applyFont="1" applyFill="1" applyBorder="1" applyAlignment="1">
      <alignment horizontal="center" vertical="center" wrapText="1"/>
    </xf>
    <xf numFmtId="14" fontId="39" fillId="0" borderId="42" xfId="0" applyNumberFormat="1" applyFont="1" applyFill="1" applyBorder="1" applyAlignment="1">
      <alignment horizontal="center" vertical="center" wrapText="1"/>
    </xf>
    <xf numFmtId="14" fontId="39" fillId="0" borderId="43" xfId="0" applyNumberFormat="1" applyFont="1" applyFill="1" applyBorder="1" applyAlignment="1">
      <alignment horizontal="center" vertical="center" wrapText="1"/>
    </xf>
    <xf numFmtId="14" fontId="39" fillId="0" borderId="44" xfId="0" applyNumberFormat="1" applyFont="1" applyFill="1" applyBorder="1" applyAlignment="1">
      <alignment horizontal="center" vertical="center" wrapText="1"/>
    </xf>
    <xf numFmtId="169" fontId="33" fillId="0" borderId="42" xfId="0" applyNumberFormat="1" applyFont="1" applyFill="1" applyBorder="1" applyAlignment="1">
      <alignment horizontal="center" vertical="center" wrapText="1"/>
    </xf>
    <xf numFmtId="169" fontId="33" fillId="0" borderId="43" xfId="0" applyNumberFormat="1" applyFont="1" applyFill="1" applyBorder="1" applyAlignment="1">
      <alignment horizontal="center" vertical="center" wrapText="1"/>
    </xf>
    <xf numFmtId="169" fontId="33" fillId="0" borderId="44" xfId="0" applyNumberFormat="1"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0" borderId="17" xfId="0" applyFont="1" applyBorder="1" applyAlignment="1">
      <alignment horizontal="center" vertical="center" wrapText="1"/>
    </xf>
    <xf numFmtId="0" fontId="41" fillId="3" borderId="17" xfId="0" applyFont="1" applyFill="1" applyBorder="1" applyAlignment="1">
      <alignment horizontal="center" vertical="center" wrapText="1"/>
    </xf>
    <xf numFmtId="0" fontId="40" fillId="3" borderId="17" xfId="0" applyFont="1" applyFill="1" applyBorder="1" applyAlignment="1">
      <alignment horizontal="center" vertical="center" wrapText="1"/>
    </xf>
    <xf numFmtId="165" fontId="41" fillId="3" borderId="17" xfId="1" applyFont="1" applyFill="1" applyBorder="1" applyAlignment="1">
      <alignment horizontal="center" vertical="center" wrapText="1"/>
    </xf>
    <xf numFmtId="166" fontId="41" fillId="3" borderId="17" xfId="1" applyNumberFormat="1" applyFont="1" applyFill="1" applyBorder="1" applyAlignment="1">
      <alignment horizontal="center" vertical="center" wrapText="1"/>
    </xf>
    <xf numFmtId="0" fontId="37" fillId="2" borderId="0" xfId="0" applyFont="1" applyFill="1" applyBorder="1" applyAlignment="1">
      <alignment horizontal="center" vertical="center"/>
    </xf>
    <xf numFmtId="0" fontId="37" fillId="2" borderId="23" xfId="0" applyFont="1" applyFill="1" applyBorder="1" applyAlignment="1">
      <alignment horizontal="center" vertical="center"/>
    </xf>
    <xf numFmtId="165" fontId="37" fillId="2" borderId="23" xfId="1" applyFont="1" applyFill="1" applyBorder="1" applyAlignment="1">
      <alignment horizontal="center" vertical="center"/>
    </xf>
    <xf numFmtId="0" fontId="41" fillId="3" borderId="33" xfId="0" applyFont="1" applyFill="1" applyBorder="1" applyAlignment="1">
      <alignment horizontal="center" vertical="center" wrapText="1"/>
    </xf>
    <xf numFmtId="0" fontId="41" fillId="3" borderId="34" xfId="0" applyFont="1" applyFill="1" applyBorder="1" applyAlignment="1">
      <alignment horizontal="center" vertical="center" wrapText="1"/>
    </xf>
    <xf numFmtId="0" fontId="40" fillId="3" borderId="34" xfId="0" applyFont="1" applyFill="1" applyBorder="1" applyAlignment="1">
      <alignment horizontal="center" vertical="center" wrapText="1"/>
    </xf>
    <xf numFmtId="0" fontId="37" fillId="2" borderId="0" xfId="0" applyFont="1" applyFill="1" applyAlignment="1">
      <alignment horizontal="center" vertical="center"/>
    </xf>
    <xf numFmtId="6" fontId="33" fillId="0" borderId="17" xfId="0" applyNumberFormat="1" applyFont="1" applyFill="1" applyBorder="1" applyAlignment="1">
      <alignment horizontal="center" vertical="center" wrapText="1"/>
    </xf>
    <xf numFmtId="14" fontId="33" fillId="0" borderId="42" xfId="0" applyNumberFormat="1" applyFont="1" applyFill="1" applyBorder="1" applyAlignment="1">
      <alignment horizontal="center" vertical="center" wrapText="1"/>
    </xf>
    <xf numFmtId="14" fontId="33" fillId="0" borderId="43" xfId="0" applyNumberFormat="1" applyFont="1" applyFill="1" applyBorder="1" applyAlignment="1">
      <alignment horizontal="center" vertical="center" wrapText="1"/>
    </xf>
    <xf numFmtId="14" fontId="33" fillId="0" borderId="44" xfId="0" applyNumberFormat="1" applyFont="1" applyFill="1" applyBorder="1" applyAlignment="1">
      <alignment horizontal="center" vertical="center" wrapText="1"/>
    </xf>
    <xf numFmtId="166" fontId="33" fillId="0" borderId="17" xfId="0" applyNumberFormat="1" applyFont="1" applyFill="1" applyBorder="1" applyAlignment="1">
      <alignment horizontal="center" vertical="center" wrapText="1"/>
    </xf>
    <xf numFmtId="0" fontId="39" fillId="0" borderId="34" xfId="0" applyFont="1" applyFill="1" applyBorder="1" applyAlignment="1">
      <alignment horizontal="center" vertical="center" wrapText="1"/>
    </xf>
    <xf numFmtId="14" fontId="39" fillId="0" borderId="30" xfId="0" applyNumberFormat="1"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41" xfId="0" applyFont="1" applyFill="1" applyBorder="1" applyAlignment="1">
      <alignment horizontal="center" vertical="center" wrapText="1"/>
    </xf>
    <xf numFmtId="171" fontId="33" fillId="0" borderId="42" xfId="0" applyNumberFormat="1" applyFont="1" applyFill="1" applyBorder="1" applyAlignment="1">
      <alignment horizontal="center" vertical="center" wrapText="1"/>
    </xf>
    <xf numFmtId="171" fontId="33" fillId="0" borderId="43" xfId="0" applyNumberFormat="1" applyFont="1" applyFill="1" applyBorder="1" applyAlignment="1">
      <alignment horizontal="center" vertical="center" wrapText="1"/>
    </xf>
    <xf numFmtId="171" fontId="33" fillId="0" borderId="44" xfId="0" applyNumberFormat="1" applyFont="1" applyFill="1" applyBorder="1" applyAlignment="1">
      <alignment horizontal="center" vertical="center" wrapText="1"/>
    </xf>
    <xf numFmtId="14" fontId="33" fillId="0" borderId="30" xfId="0" applyNumberFormat="1" applyFont="1" applyFill="1" applyBorder="1" applyAlignment="1">
      <alignment horizontal="center" vertical="center"/>
    </xf>
    <xf numFmtId="0" fontId="33" fillId="0" borderId="30" xfId="0" applyFont="1" applyFill="1" applyBorder="1" applyAlignment="1">
      <alignment horizontal="center" vertical="center"/>
    </xf>
    <xf numFmtId="0" fontId="37" fillId="0" borderId="20" xfId="0" applyFont="1" applyFill="1" applyBorder="1" applyAlignment="1">
      <alignment horizontal="center" vertical="center" wrapText="1"/>
    </xf>
    <xf numFmtId="0" fontId="28" fillId="2" borderId="17" xfId="0" applyFont="1" applyFill="1" applyBorder="1" applyAlignment="1">
      <alignment horizontal="center" vertical="center"/>
    </xf>
    <xf numFmtId="0" fontId="30" fillId="2" borderId="17" xfId="0" applyFont="1" applyFill="1" applyBorder="1" applyAlignment="1">
      <alignment horizontal="center" vertical="center" wrapText="1"/>
    </xf>
    <xf numFmtId="169" fontId="33" fillId="0" borderId="31" xfId="0" applyNumberFormat="1" applyFont="1" applyFill="1" applyBorder="1" applyAlignment="1">
      <alignment horizontal="center" vertical="center" wrapText="1"/>
    </xf>
    <xf numFmtId="169" fontId="33" fillId="0" borderId="20" xfId="0" applyNumberFormat="1" applyFont="1" applyFill="1" applyBorder="1" applyAlignment="1">
      <alignment horizontal="center" vertical="center" wrapText="1"/>
    </xf>
    <xf numFmtId="169" fontId="33" fillId="0" borderId="32" xfId="0" applyNumberFormat="1"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14" fontId="33" fillId="0" borderId="29"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69" fontId="3" fillId="0" borderId="65" xfId="0" applyNumberFormat="1" applyFont="1" applyBorder="1" applyAlignment="1">
      <alignment horizontal="center" vertical="center" wrapText="1"/>
    </xf>
    <xf numFmtId="169" fontId="3" fillId="0" borderId="67" xfId="0" applyNumberFormat="1" applyFont="1" applyBorder="1" applyAlignment="1">
      <alignment horizontal="center" vertical="center" wrapText="1"/>
    </xf>
    <xf numFmtId="169" fontId="3" fillId="0" borderId="5" xfId="0" applyNumberFormat="1" applyFont="1" applyBorder="1" applyAlignment="1">
      <alignment horizontal="center" vertical="center" wrapText="1"/>
    </xf>
    <xf numFmtId="0" fontId="6" fillId="0" borderId="6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62" xfId="0" applyFont="1" applyBorder="1" applyAlignment="1">
      <alignment horizontal="center" vertical="center" wrapText="1"/>
    </xf>
    <xf numFmtId="0" fontId="5" fillId="0" borderId="66" xfId="0" applyFont="1" applyBorder="1" applyAlignment="1">
      <alignment horizontal="center" vertical="center"/>
    </xf>
    <xf numFmtId="0" fontId="5" fillId="0" borderId="68" xfId="0" applyFont="1" applyBorder="1" applyAlignment="1">
      <alignment horizontal="center" vertical="center"/>
    </xf>
    <xf numFmtId="0" fontId="7" fillId="0" borderId="71" xfId="0" applyFont="1" applyBorder="1" applyAlignment="1">
      <alignment horizontal="center" vertical="center"/>
    </xf>
    <xf numFmtId="0" fontId="7" fillId="0" borderId="73" xfId="0" applyFont="1" applyBorder="1" applyAlignment="1">
      <alignment horizontal="center" vertical="center"/>
    </xf>
    <xf numFmtId="0" fontId="7" fillId="0" borderId="76" xfId="0" applyFont="1" applyBorder="1" applyAlignment="1">
      <alignment horizontal="center" vertical="center"/>
    </xf>
    <xf numFmtId="14" fontId="3" fillId="0" borderId="69" xfId="0" applyNumberFormat="1" applyFont="1" applyBorder="1" applyAlignment="1">
      <alignment horizontal="center" vertical="center" wrapText="1"/>
    </xf>
    <xf numFmtId="14" fontId="3" fillId="0" borderId="72" xfId="0" applyNumberFormat="1" applyFont="1" applyBorder="1" applyAlignment="1">
      <alignment horizontal="center" vertical="center" wrapText="1"/>
    </xf>
    <xf numFmtId="14" fontId="3" fillId="0" borderId="74" xfId="0" applyNumberFormat="1" applyFont="1" applyBorder="1" applyAlignment="1">
      <alignment horizontal="center" vertical="center" wrapText="1"/>
    </xf>
    <xf numFmtId="0" fontId="48" fillId="2"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50" fillId="9" borderId="10" xfId="0" applyFont="1" applyFill="1" applyBorder="1" applyAlignment="1">
      <alignment horizontal="center" vertical="center" wrapText="1"/>
    </xf>
    <xf numFmtId="0" fontId="51" fillId="9" borderId="10"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8" fillId="10" borderId="10" xfId="0" applyFont="1" applyFill="1" applyBorder="1" applyAlignment="1">
      <alignment horizontal="left" vertical="center" wrapText="1"/>
    </xf>
    <xf numFmtId="0" fontId="48" fillId="10" borderId="58" xfId="0" applyFont="1" applyFill="1" applyBorder="1" applyAlignment="1">
      <alignment horizontal="center" vertical="center" wrapText="1"/>
    </xf>
    <xf numFmtId="0" fontId="48" fillId="10" borderId="60" xfId="0" applyFont="1" applyFill="1" applyBorder="1" applyAlignment="1">
      <alignment horizontal="center" vertical="center" wrapText="1"/>
    </xf>
    <xf numFmtId="0" fontId="48" fillId="10" borderId="59"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10" xfId="0" applyFont="1" applyFill="1" applyBorder="1" applyAlignment="1">
      <alignment horizontal="justify" vertical="center" wrapText="1"/>
    </xf>
    <xf numFmtId="0" fontId="48" fillId="2" borderId="58" xfId="0" applyFont="1" applyFill="1" applyBorder="1" applyAlignment="1">
      <alignment horizontal="center" vertical="center" wrapText="1"/>
    </xf>
    <xf numFmtId="0" fontId="48" fillId="2" borderId="60" xfId="0" applyFont="1" applyFill="1" applyBorder="1" applyAlignment="1">
      <alignment horizontal="center" vertical="center" wrapText="1"/>
    </xf>
    <xf numFmtId="0" fontId="48" fillId="2" borderId="59"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10" borderId="10" xfId="0" quotePrefix="1" applyFont="1" applyFill="1" applyBorder="1" applyAlignment="1">
      <alignment horizontal="left" vertical="center" wrapText="1"/>
    </xf>
    <xf numFmtId="0" fontId="48" fillId="10" borderId="58" xfId="0" applyFont="1" applyFill="1" applyBorder="1" applyAlignment="1">
      <alignment horizontal="left" vertical="center" wrapText="1"/>
    </xf>
    <xf numFmtId="0" fontId="48" fillId="10" borderId="60" xfId="0" applyFont="1" applyFill="1" applyBorder="1" applyAlignment="1">
      <alignment horizontal="left" vertical="center" wrapText="1"/>
    </xf>
    <xf numFmtId="0" fontId="48" fillId="10" borderId="59" xfId="0" applyFont="1" applyFill="1" applyBorder="1" applyAlignment="1">
      <alignment horizontal="left" vertical="center" wrapText="1"/>
    </xf>
    <xf numFmtId="0" fontId="48" fillId="2" borderId="10" xfId="0" applyFont="1" applyFill="1" applyBorder="1" applyAlignment="1">
      <alignment horizontal="left" vertical="center" wrapText="1"/>
    </xf>
    <xf numFmtId="0" fontId="25" fillId="7" borderId="10" xfId="74" applyFont="1" applyFill="1" applyBorder="1" applyAlignment="1" applyProtection="1">
      <alignment horizontal="left" vertical="center" wrapText="1" readingOrder="1"/>
      <protection locked="0"/>
    </xf>
    <xf numFmtId="0" fontId="16" fillId="0" borderId="10" xfId="0" applyFont="1" applyBorder="1" applyAlignment="1">
      <alignment horizontal="center" vertical="center" wrapText="1"/>
    </xf>
    <xf numFmtId="168" fontId="23" fillId="0" borderId="10" xfId="74" applyNumberFormat="1" applyFont="1" applyBorder="1" applyAlignment="1">
      <alignment horizontal="center" vertical="center" wrapText="1"/>
    </xf>
    <xf numFmtId="168" fontId="25" fillId="7" borderId="10" xfId="74" applyNumberFormat="1" applyFont="1" applyFill="1" applyBorder="1" applyAlignment="1">
      <alignment horizontal="center"/>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15" xfId="0" applyFont="1" applyBorder="1" applyAlignment="1">
      <alignment horizontal="center" vertical="center"/>
    </xf>
  </cellXfs>
  <cellStyles count="78">
    <cellStyle name="Hipervínculo" xfId="73" builtinId="8"/>
    <cellStyle name="Millares" xfId="71" builtinId="3"/>
    <cellStyle name="Millares 2" xfId="4" xr:uid="{00000000-0005-0000-0000-000000000000}"/>
    <cellStyle name="Millares 2 2" xfId="5" xr:uid="{00000000-0005-0000-0000-000001000000}"/>
    <cellStyle name="Millares 2 2 2" xfId="15" xr:uid="{00000000-0005-0000-0000-000002000000}"/>
    <cellStyle name="Millares 2 2 2 2" xfId="36" xr:uid="{00000000-0005-0000-0000-000003000000}"/>
    <cellStyle name="Millares 2 2 2 3" xfId="64" xr:uid="{00000000-0005-0000-0000-000004000000}"/>
    <cellStyle name="Millares 2 2 3" xfId="26" xr:uid="{00000000-0005-0000-0000-000005000000}"/>
    <cellStyle name="Millares 2 2 4" xfId="54" xr:uid="{00000000-0005-0000-0000-000006000000}"/>
    <cellStyle name="Millares 2 3" xfId="14" xr:uid="{00000000-0005-0000-0000-000007000000}"/>
    <cellStyle name="Millares 2 3 2" xfId="35" xr:uid="{00000000-0005-0000-0000-000008000000}"/>
    <cellStyle name="Millares 2 3 3" xfId="63" xr:uid="{00000000-0005-0000-0000-000009000000}"/>
    <cellStyle name="Millares 2 4" xfId="25" xr:uid="{00000000-0005-0000-0000-00000A000000}"/>
    <cellStyle name="Millares 2 5" xfId="53" xr:uid="{00000000-0005-0000-0000-00000B000000}"/>
    <cellStyle name="Millares 3" xfId="72" xr:uid="{69E6F4C7-E301-4D69-8358-6BDB1DBA1C29}"/>
    <cellStyle name="Millares 3 2" xfId="76" xr:uid="{22DEC768-D517-40F6-B133-B6124565F31A}"/>
    <cellStyle name="Millares 4" xfId="77" xr:uid="{65D2A401-3D7E-4AA5-8ACC-D2FCE078D559}"/>
    <cellStyle name="Moneda" xfId="1" builtinId="4"/>
    <cellStyle name="Moneda [0] 2" xfId="3" xr:uid="{00000000-0005-0000-0000-00000D000000}"/>
    <cellStyle name="Moneda [0] 2 2" xfId="8" xr:uid="{00000000-0005-0000-0000-00000E000000}"/>
    <cellStyle name="Moneda [0] 2 2 2" xfId="18" xr:uid="{00000000-0005-0000-0000-00000F000000}"/>
    <cellStyle name="Moneda [0] 2 2 2 2" xfId="39" xr:uid="{00000000-0005-0000-0000-000010000000}"/>
    <cellStyle name="Moneda [0] 2 2 2 3" xfId="67" xr:uid="{00000000-0005-0000-0000-000011000000}"/>
    <cellStyle name="Moneda [0] 2 2 3" xfId="29" xr:uid="{00000000-0005-0000-0000-000012000000}"/>
    <cellStyle name="Moneda [0] 2 2 4" xfId="57" xr:uid="{00000000-0005-0000-0000-000013000000}"/>
    <cellStyle name="Moneda [0] 2 3" xfId="13" xr:uid="{00000000-0005-0000-0000-000014000000}"/>
    <cellStyle name="Moneda [0] 2 3 2" xfId="34" xr:uid="{00000000-0005-0000-0000-000015000000}"/>
    <cellStyle name="Moneda [0] 2 3 3" xfId="62" xr:uid="{00000000-0005-0000-0000-000016000000}"/>
    <cellStyle name="Moneda [0] 2 4" xfId="24" xr:uid="{00000000-0005-0000-0000-000017000000}"/>
    <cellStyle name="Moneda [0] 2 5" xfId="52" xr:uid="{00000000-0005-0000-0000-000018000000}"/>
    <cellStyle name="Moneda [0] 3" xfId="7" xr:uid="{00000000-0005-0000-0000-000019000000}"/>
    <cellStyle name="Moneda [0] 3 2" xfId="17" xr:uid="{00000000-0005-0000-0000-00001A000000}"/>
    <cellStyle name="Moneda [0] 3 2 2" xfId="38" xr:uid="{00000000-0005-0000-0000-00001B000000}"/>
    <cellStyle name="Moneda [0] 3 2 3" xfId="66" xr:uid="{00000000-0005-0000-0000-00001C000000}"/>
    <cellStyle name="Moneda [0] 3 3" xfId="28" xr:uid="{00000000-0005-0000-0000-00001D000000}"/>
    <cellStyle name="Moneda [0] 3 4" xfId="56" xr:uid="{00000000-0005-0000-0000-00001E000000}"/>
    <cellStyle name="Moneda [0] 4" xfId="11" xr:uid="{00000000-0005-0000-0000-00001F000000}"/>
    <cellStyle name="Moneda [0] 4 2" xfId="32" xr:uid="{00000000-0005-0000-0000-000020000000}"/>
    <cellStyle name="Moneda [0] 4 3" xfId="60" xr:uid="{00000000-0005-0000-0000-000021000000}"/>
    <cellStyle name="Moneda [0] 5" xfId="22" xr:uid="{00000000-0005-0000-0000-000022000000}"/>
    <cellStyle name="Moneda [0] 6" xfId="50" xr:uid="{00000000-0005-0000-0000-000023000000}"/>
    <cellStyle name="Moneda 10" xfId="45" xr:uid="{00000000-0005-0000-0000-000024000000}"/>
    <cellStyle name="Moneda 11" xfId="46" xr:uid="{00000000-0005-0000-0000-000025000000}"/>
    <cellStyle name="Moneda 12" xfId="47" xr:uid="{00000000-0005-0000-0000-000026000000}"/>
    <cellStyle name="Moneda 13" xfId="49" xr:uid="{00000000-0005-0000-0000-000027000000}"/>
    <cellStyle name="Moneda 14" xfId="48" xr:uid="{00000000-0005-0000-0000-000028000000}"/>
    <cellStyle name="Moneda 15" xfId="70" xr:uid="{00000000-0005-0000-0000-000029000000}"/>
    <cellStyle name="Moneda 2" xfId="2" xr:uid="{00000000-0005-0000-0000-00002A000000}"/>
    <cellStyle name="Moneda 2 2" xfId="9" xr:uid="{00000000-0005-0000-0000-00002B000000}"/>
    <cellStyle name="Moneda 2 2 2" xfId="19" xr:uid="{00000000-0005-0000-0000-00002C000000}"/>
    <cellStyle name="Moneda 2 2 2 2" xfId="40" xr:uid="{00000000-0005-0000-0000-00002D000000}"/>
    <cellStyle name="Moneda 2 2 2 3" xfId="68" xr:uid="{00000000-0005-0000-0000-00002E000000}"/>
    <cellStyle name="Moneda 2 2 3" xfId="30" xr:uid="{00000000-0005-0000-0000-00002F000000}"/>
    <cellStyle name="Moneda 2 2 4" xfId="58" xr:uid="{00000000-0005-0000-0000-000030000000}"/>
    <cellStyle name="Moneda 2 3" xfId="12" xr:uid="{00000000-0005-0000-0000-000031000000}"/>
    <cellStyle name="Moneda 2 3 2" xfId="33" xr:uid="{00000000-0005-0000-0000-000032000000}"/>
    <cellStyle name="Moneda 2 3 3" xfId="61" xr:uid="{00000000-0005-0000-0000-000033000000}"/>
    <cellStyle name="Moneda 2 4" xfId="23" xr:uid="{00000000-0005-0000-0000-000034000000}"/>
    <cellStyle name="Moneda 2 5" xfId="51" xr:uid="{00000000-0005-0000-0000-000035000000}"/>
    <cellStyle name="Moneda 3" xfId="6" xr:uid="{00000000-0005-0000-0000-000036000000}"/>
    <cellStyle name="Moneda 3 2" xfId="16" xr:uid="{00000000-0005-0000-0000-000037000000}"/>
    <cellStyle name="Moneda 3 2 2" xfId="37" xr:uid="{00000000-0005-0000-0000-000038000000}"/>
    <cellStyle name="Moneda 3 2 3" xfId="65" xr:uid="{00000000-0005-0000-0000-000039000000}"/>
    <cellStyle name="Moneda 3 3" xfId="27" xr:uid="{00000000-0005-0000-0000-00003A000000}"/>
    <cellStyle name="Moneda 3 4" xfId="55" xr:uid="{00000000-0005-0000-0000-00003B000000}"/>
    <cellStyle name="Moneda 4" xfId="10" xr:uid="{00000000-0005-0000-0000-00003C000000}"/>
    <cellStyle name="Moneda 4 2" xfId="31" xr:uid="{00000000-0005-0000-0000-00003D000000}"/>
    <cellStyle name="Moneda 4 3" xfId="59" xr:uid="{00000000-0005-0000-0000-00003E000000}"/>
    <cellStyle name="Moneda 5" xfId="20" xr:uid="{00000000-0005-0000-0000-00003F000000}"/>
    <cellStyle name="Moneda 5 2" xfId="41" xr:uid="{00000000-0005-0000-0000-000040000000}"/>
    <cellStyle name="Moneda 5 3" xfId="69" xr:uid="{00000000-0005-0000-0000-000041000000}"/>
    <cellStyle name="Moneda 6" xfId="21" xr:uid="{00000000-0005-0000-0000-000042000000}"/>
    <cellStyle name="Moneda 7" xfId="42" xr:uid="{00000000-0005-0000-0000-000043000000}"/>
    <cellStyle name="Moneda 8" xfId="44" xr:uid="{00000000-0005-0000-0000-000044000000}"/>
    <cellStyle name="Moneda 9" xfId="43" xr:uid="{00000000-0005-0000-0000-000045000000}"/>
    <cellStyle name="Normal" xfId="0" builtinId="0"/>
    <cellStyle name="Normal 2" xfId="75" xr:uid="{9F602B54-FC6A-4570-AC7C-96CD90BAAFE0}"/>
    <cellStyle name="Normal 2 2 2" xfId="74" xr:uid="{FA1B7A90-BC3E-4DBB-BCD7-A7CC68A5A2DD}"/>
  </cellStyles>
  <dxfs count="0"/>
  <tableStyles count="0" defaultTableStyle="TableStyleMedium2" defaultPivotStyle="PivotStyleLight16"/>
  <colors>
    <mruColors>
      <color rgb="FF0000FF"/>
      <color rgb="FF66FF66"/>
      <color rgb="FFFF5050"/>
      <color rgb="FFCC0099"/>
      <color rgb="FFFF9999"/>
      <color rgb="FF3772FF"/>
      <color rgb="FF008080"/>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7</xdr:col>
      <xdr:colOff>47063</xdr:colOff>
      <xdr:row>2</xdr:row>
      <xdr:rowOff>33056</xdr:rowOff>
    </xdr:from>
    <xdr:to>
      <xdr:col>9</xdr:col>
      <xdr:colOff>28015</xdr:colOff>
      <xdr:row>6</xdr:row>
      <xdr:rowOff>71156</xdr:rowOff>
    </xdr:to>
    <xdr:sp macro="" textlink="">
      <xdr:nvSpPr>
        <xdr:cNvPr id="4" name="Text Box 6">
          <a:extLst>
            <a:ext uri="{FF2B5EF4-FFF2-40B4-BE49-F238E27FC236}">
              <a16:creationId xmlns:a16="http://schemas.microsoft.com/office/drawing/2014/main" id="{34800985-E56B-48D7-8A93-C54E0798C6FF}"/>
            </a:ext>
          </a:extLst>
        </xdr:cNvPr>
        <xdr:cNvSpPr txBox="1">
          <a:spLocks noChangeArrowheads="1"/>
        </xdr:cNvSpPr>
      </xdr:nvSpPr>
      <xdr:spPr bwMode="auto">
        <a:xfrm>
          <a:off x="5381063" y="414056"/>
          <a:ext cx="1504952"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panose="020B0604020202020204" pitchFamily="34" charset="0"/>
              <a:cs typeface="Arial" panose="020B0604020202020204" pitchFamily="34" charset="0"/>
            </a:rPr>
            <a:t>2021</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311358</xdr:colOff>
      <xdr:row>30</xdr:row>
      <xdr:rowOff>98755</xdr:rowOff>
    </xdr:from>
    <xdr:to>
      <xdr:col>8</xdr:col>
      <xdr:colOff>601030</xdr:colOff>
      <xdr:row>34</xdr:row>
      <xdr:rowOff>190123</xdr:rowOff>
    </xdr:to>
    <xdr:sp macro="" textlink="">
      <xdr:nvSpPr>
        <xdr:cNvPr id="5" name="Text Box 9">
          <a:extLst>
            <a:ext uri="{FF2B5EF4-FFF2-40B4-BE49-F238E27FC236}">
              <a16:creationId xmlns:a16="http://schemas.microsoft.com/office/drawing/2014/main" id="{F835AC6C-513F-45CB-968C-819EF259A83D}"/>
            </a:ext>
          </a:extLst>
        </xdr:cNvPr>
        <xdr:cNvSpPr txBox="1">
          <a:spLocks noChangeArrowheads="1"/>
        </xdr:cNvSpPr>
      </xdr:nvSpPr>
      <xdr:spPr bwMode="auto">
        <a:xfrm>
          <a:off x="1835358" y="5813755"/>
          <a:ext cx="4861672"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Versión 03 </a:t>
          </a:r>
        </a:p>
        <a:p>
          <a:pPr algn="ctr" rtl="0">
            <a:defRPr sz="1000"/>
          </a:pPr>
          <a:r>
            <a:rPr lang="en-US" sz="1800" b="0" i="0" u="none" strike="noStrike" baseline="0">
              <a:solidFill>
                <a:sysClr val="windowText" lastClr="000000"/>
              </a:solidFill>
              <a:latin typeface="Arial" panose="020B0604020202020204" pitchFamily="34" charset="0"/>
              <a:cs typeface="Arial" panose="020B0604020202020204" pitchFamily="34" charset="0"/>
            </a:rPr>
            <a:t>del 20 de agosto de 2021</a:t>
          </a:r>
        </a:p>
      </xdr:txBody>
    </xdr:sp>
    <xdr:clientData/>
  </xdr:twoCellAnchor>
  <xdr:twoCellAnchor>
    <xdr:from>
      <xdr:col>1</xdr:col>
      <xdr:colOff>268381</xdr:colOff>
      <xdr:row>16</xdr:row>
      <xdr:rowOff>211666</xdr:rowOff>
    </xdr:from>
    <xdr:to>
      <xdr:col>9</xdr:col>
      <xdr:colOff>88900</xdr:colOff>
      <xdr:row>24</xdr:row>
      <xdr:rowOff>159683</xdr:rowOff>
    </xdr:to>
    <xdr:sp macro="" textlink="">
      <xdr:nvSpPr>
        <xdr:cNvPr id="7" name="Rectangle 11">
          <a:extLst>
            <a:ext uri="{FF2B5EF4-FFF2-40B4-BE49-F238E27FC236}">
              <a16:creationId xmlns:a16="http://schemas.microsoft.com/office/drawing/2014/main" id="{FA4F67A2-3A71-4240-A26D-309A4719BB98}"/>
            </a:ext>
          </a:extLst>
        </xdr:cNvPr>
        <xdr:cNvSpPr>
          <a:spLocks noChangeArrowheads="1"/>
        </xdr:cNvSpPr>
      </xdr:nvSpPr>
      <xdr:spPr bwMode="auto">
        <a:xfrm>
          <a:off x="331881" y="3333749"/>
          <a:ext cx="4678269" cy="1641351"/>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PLAN DE ACCIÓN INSTITUCIONAL</a:t>
          </a:r>
        </a:p>
        <a:p>
          <a:pPr algn="ctr" rtl="0">
            <a:defRPr sz="1000"/>
          </a:pPr>
          <a:r>
            <a:rPr lang="en-US" sz="2000" b="1" i="0" u="none" strike="noStrike" baseline="0">
              <a:solidFill>
                <a:srgbClr val="FFFFFF"/>
              </a:solidFill>
              <a:latin typeface="Arial" panose="020B0604020202020204" pitchFamily="34" charset="0"/>
              <a:cs typeface="Arial" panose="020B0604020202020204" pitchFamily="34" charset="0"/>
            </a:rPr>
            <a:t>2021</a:t>
          </a:r>
        </a:p>
        <a:p>
          <a:pPr algn="ctr" rtl="0">
            <a:defRPr sz="1000"/>
          </a:pPr>
          <a:endParaRPr lang="en-US" sz="2400" b="0" i="0" u="none" strike="noStrike" baseline="0">
            <a:solidFill>
              <a:srgbClr val="FFFFFF"/>
            </a:solidFill>
            <a:latin typeface="Arial Narrow"/>
          </a:endParaRPr>
        </a:p>
      </xdr:txBody>
    </xdr:sp>
    <xdr:clientData/>
  </xdr:twoCellAnchor>
  <xdr:oneCellAnchor>
    <xdr:from>
      <xdr:col>2</xdr:col>
      <xdr:colOff>458261</xdr:colOff>
      <xdr:row>36</xdr:row>
      <xdr:rowOff>180976</xdr:rowOff>
    </xdr:from>
    <xdr:ext cx="3090331" cy="529166"/>
    <xdr:pic>
      <xdr:nvPicPr>
        <xdr:cNvPr id="11" name="Imagen 10">
          <a:extLst>
            <a:ext uri="{FF2B5EF4-FFF2-40B4-BE49-F238E27FC236}">
              <a16:creationId xmlns:a16="http://schemas.microsoft.com/office/drawing/2014/main" id="{B79C7AE8-79CF-4E11-A18B-72CD2FBAB7E9}"/>
            </a:ext>
          </a:extLst>
        </xdr:cNvPr>
        <xdr:cNvPicPr/>
      </xdr:nvPicPr>
      <xdr:blipFill>
        <a:blip xmlns:r="http://schemas.openxmlformats.org/officeDocument/2006/relationships" r:embed="rId1"/>
        <a:stretch>
          <a:fillRect/>
        </a:stretch>
      </xdr:blipFill>
      <xdr:spPr>
        <a:xfrm>
          <a:off x="1061511" y="7303559"/>
          <a:ext cx="3090331" cy="5291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1</xdr:row>
      <xdr:rowOff>742064</xdr:rowOff>
    </xdr:to>
    <xdr:pic>
      <xdr:nvPicPr>
        <xdr:cNvPr id="3" name="Imagen 2">
          <a:extLst>
            <a:ext uri="{FF2B5EF4-FFF2-40B4-BE49-F238E27FC236}">
              <a16:creationId xmlns:a16="http://schemas.microsoft.com/office/drawing/2014/main" id="{57ACB235-C5BB-4D9C-9E4C-07C4795B0265}"/>
            </a:ext>
          </a:extLst>
        </xdr:cNvPr>
        <xdr:cNvPicPr>
          <a:picLocks noChangeAspect="1"/>
        </xdr:cNvPicPr>
      </xdr:nvPicPr>
      <xdr:blipFill>
        <a:blip xmlns:r="http://schemas.openxmlformats.org/officeDocument/2006/relationships" r:embed="rId1"/>
        <a:stretch>
          <a:fillRect/>
        </a:stretch>
      </xdr:blipFill>
      <xdr:spPr>
        <a:xfrm>
          <a:off x="2691366" y="282418"/>
          <a:ext cx="3546111" cy="6479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1</xdr:row>
      <xdr:rowOff>742064</xdr:rowOff>
    </xdr:to>
    <xdr:pic>
      <xdr:nvPicPr>
        <xdr:cNvPr id="2" name="Imagen 1">
          <a:extLst>
            <a:ext uri="{FF2B5EF4-FFF2-40B4-BE49-F238E27FC236}">
              <a16:creationId xmlns:a16="http://schemas.microsoft.com/office/drawing/2014/main" id="{90757C03-F116-4F8F-AE97-30E34C3FB62F}"/>
            </a:ext>
          </a:extLst>
        </xdr:cNvPr>
        <xdr:cNvPicPr>
          <a:picLocks noChangeAspect="1"/>
        </xdr:cNvPicPr>
      </xdr:nvPicPr>
      <xdr:blipFill>
        <a:blip xmlns:r="http://schemas.openxmlformats.org/officeDocument/2006/relationships" r:embed="rId1"/>
        <a:stretch>
          <a:fillRect/>
        </a:stretch>
      </xdr:blipFill>
      <xdr:spPr>
        <a:xfrm>
          <a:off x="2695796" y="303683"/>
          <a:ext cx="3541903" cy="6479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2</xdr:row>
      <xdr:rowOff>0</xdr:rowOff>
    </xdr:to>
    <xdr:pic>
      <xdr:nvPicPr>
        <xdr:cNvPr id="2" name="Imagen 1">
          <a:extLst>
            <a:ext uri="{FF2B5EF4-FFF2-40B4-BE49-F238E27FC236}">
              <a16:creationId xmlns:a16="http://schemas.microsoft.com/office/drawing/2014/main" id="{60EFC637-6E10-4978-AEE7-E21BAF00201A}"/>
            </a:ext>
          </a:extLst>
        </xdr:cNvPr>
        <xdr:cNvPicPr>
          <a:picLocks noChangeAspect="1"/>
        </xdr:cNvPicPr>
      </xdr:nvPicPr>
      <xdr:blipFill>
        <a:blip xmlns:r="http://schemas.openxmlformats.org/officeDocument/2006/relationships" r:embed="rId1"/>
        <a:stretch>
          <a:fillRect/>
        </a:stretch>
      </xdr:blipFill>
      <xdr:spPr>
        <a:xfrm>
          <a:off x="2695796" y="303683"/>
          <a:ext cx="3541903" cy="686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1079752</xdr:colOff>
      <xdr:row>0</xdr:row>
      <xdr:rowOff>179335</xdr:rowOff>
    </xdr:from>
    <xdr:ext cx="4246654" cy="857326"/>
    <xdr:pic>
      <xdr:nvPicPr>
        <xdr:cNvPr id="2" name="Imagen 1">
          <a:extLst>
            <a:ext uri="{FF2B5EF4-FFF2-40B4-BE49-F238E27FC236}">
              <a16:creationId xmlns:a16="http://schemas.microsoft.com/office/drawing/2014/main" id="{45AB9FD6-17EE-4186-B43E-609CC34A75CD}"/>
            </a:ext>
          </a:extLst>
        </xdr:cNvPr>
        <xdr:cNvPicPr/>
      </xdr:nvPicPr>
      <xdr:blipFill>
        <a:blip xmlns:r="http://schemas.openxmlformats.org/officeDocument/2006/relationships" r:embed="rId1"/>
        <a:stretch>
          <a:fillRect/>
        </a:stretch>
      </xdr:blipFill>
      <xdr:spPr>
        <a:xfrm>
          <a:off x="1079752" y="179335"/>
          <a:ext cx="4246654" cy="85732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1204258</xdr:colOff>
      <xdr:row>5</xdr:row>
      <xdr:rowOff>2177677</xdr:rowOff>
    </xdr:from>
    <xdr:to>
      <xdr:col>1</xdr:col>
      <xdr:colOff>5537591</xdr:colOff>
      <xdr:row>6</xdr:row>
      <xdr:rowOff>35291</xdr:rowOff>
    </xdr:to>
    <xdr:pic>
      <xdr:nvPicPr>
        <xdr:cNvPr id="3" name="Imagen 2">
          <a:extLst>
            <a:ext uri="{FF2B5EF4-FFF2-40B4-BE49-F238E27FC236}">
              <a16:creationId xmlns:a16="http://schemas.microsoft.com/office/drawing/2014/main" id="{47301995-B5CF-4EA3-8C2C-A3C3F8BE509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2677458" y="3828677"/>
          <a:ext cx="4333333" cy="3064614"/>
        </a:xfrm>
        <a:prstGeom prst="rect">
          <a:avLst/>
        </a:prstGeom>
      </xdr:spPr>
    </xdr:pic>
    <xdr:clientData/>
  </xdr:twoCellAnchor>
  <xdr:twoCellAnchor editAs="oneCell">
    <xdr:from>
      <xdr:col>1</xdr:col>
      <xdr:colOff>6413500</xdr:colOff>
      <xdr:row>5</xdr:row>
      <xdr:rowOff>2235200</xdr:rowOff>
    </xdr:from>
    <xdr:to>
      <xdr:col>1</xdr:col>
      <xdr:colOff>12039600</xdr:colOff>
      <xdr:row>5</xdr:row>
      <xdr:rowOff>5072293</xdr:rowOff>
    </xdr:to>
    <xdr:pic>
      <xdr:nvPicPr>
        <xdr:cNvPr id="8" name="Imagen 7">
          <a:extLst>
            <a:ext uri="{FF2B5EF4-FFF2-40B4-BE49-F238E27FC236}">
              <a16:creationId xmlns:a16="http://schemas.microsoft.com/office/drawing/2014/main" id="{FED0B430-0AE6-492E-841D-3C04C7EDE98D}"/>
            </a:ext>
          </a:extLst>
        </xdr:cNvPr>
        <xdr:cNvPicPr>
          <a:picLocks noChangeAspect="1"/>
        </xdr:cNvPicPr>
      </xdr:nvPicPr>
      <xdr:blipFill>
        <a:blip xmlns:r="http://schemas.openxmlformats.org/officeDocument/2006/relationships" r:embed="rId2"/>
        <a:stretch>
          <a:fillRect/>
        </a:stretch>
      </xdr:blipFill>
      <xdr:spPr>
        <a:xfrm>
          <a:off x="7886700" y="3886200"/>
          <a:ext cx="5626100" cy="28370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460375</xdr:colOff>
      <xdr:row>0</xdr:row>
      <xdr:rowOff>63500</xdr:rowOff>
    </xdr:from>
    <xdr:to>
      <xdr:col>2</xdr:col>
      <xdr:colOff>2152650</xdr:colOff>
      <xdr:row>2</xdr:row>
      <xdr:rowOff>238125</xdr:rowOff>
    </xdr:to>
    <xdr:pic>
      <xdr:nvPicPr>
        <xdr:cNvPr id="2" name="Imagen 1">
          <a:extLst>
            <a:ext uri="{FF2B5EF4-FFF2-40B4-BE49-F238E27FC236}">
              <a16:creationId xmlns:a16="http://schemas.microsoft.com/office/drawing/2014/main" id="{FB7CFA4A-CF8D-426B-8C66-51B3D6CDE7BC}"/>
            </a:ext>
          </a:extLst>
        </xdr:cNvPr>
        <xdr:cNvPicPr/>
      </xdr:nvPicPr>
      <xdr:blipFill>
        <a:blip xmlns:r="http://schemas.openxmlformats.org/officeDocument/2006/relationships" r:embed="rId1"/>
        <a:stretch>
          <a:fillRect/>
        </a:stretch>
      </xdr:blipFill>
      <xdr:spPr>
        <a:xfrm>
          <a:off x="346075" y="63500"/>
          <a:ext cx="4473575" cy="831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2314796</xdr:colOff>
      <xdr:row>1</xdr:row>
      <xdr:rowOff>94133</xdr:rowOff>
    </xdr:from>
    <xdr:to>
      <xdr:col>2</xdr:col>
      <xdr:colOff>456024</xdr:colOff>
      <xdr:row>2</xdr:row>
      <xdr:rowOff>0</xdr:rowOff>
    </xdr:to>
    <xdr:pic>
      <xdr:nvPicPr>
        <xdr:cNvPr id="2" name="Imagen 1">
          <a:extLst>
            <a:ext uri="{FF2B5EF4-FFF2-40B4-BE49-F238E27FC236}">
              <a16:creationId xmlns:a16="http://schemas.microsoft.com/office/drawing/2014/main" id="{125DBA2E-4EDC-4E03-BE39-D08EADB75656}"/>
            </a:ext>
          </a:extLst>
        </xdr:cNvPr>
        <xdr:cNvPicPr>
          <a:picLocks noChangeAspect="1"/>
        </xdr:cNvPicPr>
      </xdr:nvPicPr>
      <xdr:blipFill>
        <a:blip xmlns:r="http://schemas.openxmlformats.org/officeDocument/2006/relationships" r:embed="rId1"/>
        <a:stretch>
          <a:fillRect/>
        </a:stretch>
      </xdr:blipFill>
      <xdr:spPr>
        <a:xfrm>
          <a:off x="2695796" y="303683"/>
          <a:ext cx="3541903" cy="6869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31750</xdr:colOff>
      <xdr:row>0</xdr:row>
      <xdr:rowOff>285750</xdr:rowOff>
    </xdr:from>
    <xdr:to>
      <xdr:col>0</xdr:col>
      <xdr:colOff>2063750</xdr:colOff>
      <xdr:row>1</xdr:row>
      <xdr:rowOff>317500</xdr:rowOff>
    </xdr:to>
    <xdr:pic>
      <xdr:nvPicPr>
        <xdr:cNvPr id="2" name="Imagen 1">
          <a:extLst>
            <a:ext uri="{FF2B5EF4-FFF2-40B4-BE49-F238E27FC236}">
              <a16:creationId xmlns:a16="http://schemas.microsoft.com/office/drawing/2014/main" id="{6160059C-610D-41B5-AD6D-DBE39AE659B0}"/>
            </a:ext>
          </a:extLst>
        </xdr:cNvPr>
        <xdr:cNvPicPr/>
      </xdr:nvPicPr>
      <xdr:blipFill>
        <a:blip xmlns:r="http://schemas.openxmlformats.org/officeDocument/2006/relationships" r:embed="rId1"/>
        <a:srcRect/>
        <a:stretch>
          <a:fillRect/>
        </a:stretch>
      </xdr:blipFill>
      <xdr:spPr>
        <a:xfrm>
          <a:off x="31750" y="285750"/>
          <a:ext cx="2032000" cy="460375"/>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o&#769;n%20Institicional%20Minciencias%202021-Consolidado%20Vocaciones.xlsx?460C82E9" TargetMode="External"/><Relationship Id="rId1" Type="http://schemas.openxmlformats.org/officeDocument/2006/relationships/externalLinkPath" Target="file:///\\460C82E9\Plan%20de%20Accio&#769;n%20Institicional%20Minciencias%202021-Consolidado%20Vocaciones.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243;n%20Institicional%20Minciencias%202021%20Versi&#243;n%20Preliminar%20OCAD%20vf.xlsx?460C82E9" TargetMode="External"/><Relationship Id="rId1" Type="http://schemas.openxmlformats.org/officeDocument/2006/relationships/externalLinkPath" Target="file:///\\460C82E9\Plan%20de%20Acci&#243;n%20Institicional%20Minciencias%202021%20Versi&#243;n%20Preliminar%20OCAD%20vf.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COLCIENCIAS\dpyate\INSTITUCIONALES\DIANA%20YATE%20VIRGUES\2020\Planeaci&#243;n%202021\Ejercicio%20planeaci&#243;n%20Ministra%2015122020\Formatos%20plan%20de%20acci&#243;n%202021\Plan%20de%20Acci&#243;n%20Institicional%20Minciencias%202021%20Versi&#243;n%20Preliminar_ASC.xlsx?460C82E9" TargetMode="External"/><Relationship Id="rId1" Type="http://schemas.openxmlformats.org/officeDocument/2006/relationships/externalLinkPath" Target="file:///\\460C82E9\Plan%20de%20Acci&#243;n%20Institicional%20Minciencias%202021%20Versi&#243;n%20Preliminar_A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OLCIENCIAS\dpyate\INSTITUCIONALES\DIANA%20YATE%20VIRGUES\2020\Planeaci&#243;n%202021\Ejercicio%20planeaci&#243;n%20Ministra%2015122020\Fichas%20de%20programa\Plan%20de%20Acci&#243;n%20Institicional%20Minciencias%202021%20(Colombia%20B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ackup%20%20DELL\INFORMES%20DE%20SEGUIMIENTO\PAI\Planeaci&#243;n%20Estrat&#233;gica%202021\Fichas%20PAI%20preliminares\Plan%20de%20Accio&#769;n%20Institicional%20Minciencias%202021%20Versio&#769;n%20Preliminar%2031-12-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resupuesta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cobert, conpes, trazado"/>
      <sheetName val="Listas documentos CONPE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resupuestales"/>
      <sheetName val="Listas cobert, conpes, trazad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resupuesta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ocumentos CONPES"/>
      <sheetName val="Listas presupuestales"/>
      <sheetName val="Listas cobert, conpes, trazado"/>
      <sheetName val="Portada"/>
      <sheetName val="Presentación"/>
      <sheetName val="Recomendaciones al diligenciar"/>
      <sheetName val="Contenido"/>
      <sheetName val="Plan Acción 2021"/>
      <sheetName val="I1.Pilares de la Mega"/>
      <sheetName val="I2 Ind. Estratégico-Programátic"/>
      <sheetName val="I3.Documentos CONPES"/>
      <sheetName val="I4.Politicas Transv. Trazadores"/>
      <sheetName val="I5. Proyectos Inscritos 2021"/>
      <sheetName val="I6. Rubros presupuestales"/>
      <sheetName val="I7. Cadena de valor"/>
      <sheetName val="I8.Presupuesto inversion 2021"/>
      <sheetName val="I9. ODS 2030"/>
      <sheetName val="Listas Pilares"/>
      <sheetName val="Listas Ind. Estratégicos"/>
      <sheetName val="Control de cambios"/>
      <sheetName val="Hoja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2"/>
  <sheetViews>
    <sheetView tabSelected="1" zoomScale="90" zoomScaleNormal="90" zoomScaleSheetLayoutView="148" workbookViewId="0"/>
  </sheetViews>
  <sheetFormatPr baseColWidth="10" defaultColWidth="11.42578125" defaultRowHeight="16.5" x14ac:dyDescent="0.3"/>
  <cols>
    <col min="1" max="1" width="1" style="36" customWidth="1"/>
    <col min="2" max="2" width="8.140625" style="36" customWidth="1"/>
    <col min="3" max="5" width="8" style="36" customWidth="1"/>
    <col min="6" max="6" width="11.42578125" style="36"/>
    <col min="7" max="8" width="9" style="36" customWidth="1"/>
    <col min="9" max="10" width="11.42578125" style="36"/>
    <col min="11" max="11" width="1.7109375" style="36" customWidth="1"/>
    <col min="12" max="16384" width="11.42578125" style="36"/>
  </cols>
  <sheetData>
    <row r="1" spans="2:10" ht="17.25" thickBot="1" x14ac:dyDescent="0.35"/>
    <row r="2" spans="2:10" x14ac:dyDescent="0.3">
      <c r="B2" s="40"/>
      <c r="C2" s="41"/>
      <c r="D2" s="41"/>
      <c r="E2" s="41"/>
      <c r="F2" s="41"/>
      <c r="G2" s="41"/>
      <c r="H2" s="41"/>
      <c r="I2" s="41"/>
      <c r="J2" s="42"/>
    </row>
    <row r="3" spans="2:10" x14ac:dyDescent="0.3">
      <c r="B3" s="43"/>
      <c r="J3" s="44"/>
    </row>
    <row r="4" spans="2:10" x14ac:dyDescent="0.3">
      <c r="B4" s="43"/>
      <c r="J4" s="44"/>
    </row>
    <row r="5" spans="2:10" x14ac:dyDescent="0.3">
      <c r="B5" s="43"/>
      <c r="J5" s="44"/>
    </row>
    <row r="6" spans="2:10" x14ac:dyDescent="0.3">
      <c r="B6" s="43"/>
      <c r="J6" s="44"/>
    </row>
    <row r="7" spans="2:10" x14ac:dyDescent="0.3">
      <c r="B7" s="43"/>
      <c r="J7" s="44"/>
    </row>
    <row r="8" spans="2:10" x14ac:dyDescent="0.3">
      <c r="B8" s="43"/>
      <c r="J8" s="44"/>
    </row>
    <row r="9" spans="2:10" x14ac:dyDescent="0.3">
      <c r="B9" s="43"/>
      <c r="J9" s="44"/>
    </row>
    <row r="10" spans="2:10" x14ac:dyDescent="0.3">
      <c r="B10" s="43"/>
      <c r="J10" s="44"/>
    </row>
    <row r="11" spans="2:10" x14ac:dyDescent="0.3">
      <c r="B11" s="43"/>
      <c r="J11" s="44"/>
    </row>
    <row r="12" spans="2:10" x14ac:dyDescent="0.3">
      <c r="B12" s="43"/>
      <c r="J12" s="44"/>
    </row>
    <row r="13" spans="2:10" x14ac:dyDescent="0.3">
      <c r="B13" s="43"/>
      <c r="J13" s="44"/>
    </row>
    <row r="14" spans="2:10" ht="6" customHeight="1" x14ac:dyDescent="0.3">
      <c r="B14" s="43"/>
      <c r="J14" s="44"/>
    </row>
    <row r="15" spans="2:10" ht="6" customHeight="1" x14ac:dyDescent="0.3">
      <c r="B15" s="43"/>
      <c r="J15" s="44"/>
    </row>
    <row r="16" spans="2:10" x14ac:dyDescent="0.3">
      <c r="B16" s="43"/>
      <c r="J16" s="44"/>
    </row>
    <row r="17" spans="2:10" x14ac:dyDescent="0.3">
      <c r="B17" s="43"/>
      <c r="J17" s="44"/>
    </row>
    <row r="18" spans="2:10" x14ac:dyDescent="0.3">
      <c r="B18" s="43"/>
      <c r="J18" s="44"/>
    </row>
    <row r="19" spans="2:10" x14ac:dyDescent="0.3">
      <c r="B19" s="43"/>
      <c r="J19" s="44"/>
    </row>
    <row r="20" spans="2:10" x14ac:dyDescent="0.3">
      <c r="B20" s="43"/>
      <c r="J20" s="44"/>
    </row>
    <row r="21" spans="2:10" x14ac:dyDescent="0.3">
      <c r="B21" s="43"/>
      <c r="J21" s="44"/>
    </row>
    <row r="22" spans="2:10" x14ac:dyDescent="0.3">
      <c r="B22" s="43"/>
      <c r="J22" s="44"/>
    </row>
    <row r="23" spans="2:10" x14ac:dyDescent="0.3">
      <c r="B23" s="43"/>
      <c r="J23" s="44"/>
    </row>
    <row r="24" spans="2:10" x14ac:dyDescent="0.3">
      <c r="B24" s="43"/>
      <c r="J24" s="44"/>
    </row>
    <row r="25" spans="2:10" x14ac:dyDescent="0.3">
      <c r="B25" s="43"/>
      <c r="J25" s="44"/>
    </row>
    <row r="26" spans="2:10" x14ac:dyDescent="0.3">
      <c r="B26" s="43"/>
      <c r="J26" s="44"/>
    </row>
    <row r="27" spans="2:10" ht="7.5" customHeight="1" x14ac:dyDescent="0.3">
      <c r="B27" s="43"/>
      <c r="J27" s="44"/>
    </row>
    <row r="28" spans="2:10" ht="7.5" customHeight="1" x14ac:dyDescent="0.3">
      <c r="B28" s="43"/>
      <c r="J28" s="44"/>
    </row>
    <row r="29" spans="2:10" x14ac:dyDescent="0.3">
      <c r="B29" s="43"/>
      <c r="E29" s="217"/>
      <c r="F29" s="217"/>
      <c r="G29" s="217"/>
      <c r="J29" s="44"/>
    </row>
    <row r="30" spans="2:10" x14ac:dyDescent="0.3">
      <c r="B30" s="43"/>
      <c r="J30" s="44"/>
    </row>
    <row r="31" spans="2:10" x14ac:dyDescent="0.3">
      <c r="B31" s="43"/>
      <c r="J31" s="44"/>
    </row>
    <row r="32" spans="2:10" x14ac:dyDescent="0.3">
      <c r="B32" s="43"/>
      <c r="J32" s="44"/>
    </row>
    <row r="33" spans="2:13" x14ac:dyDescent="0.3">
      <c r="B33" s="43"/>
      <c r="J33" s="44"/>
    </row>
    <row r="34" spans="2:13" x14ac:dyDescent="0.3">
      <c r="B34" s="43"/>
      <c r="J34" s="44"/>
    </row>
    <row r="35" spans="2:13" x14ac:dyDescent="0.3">
      <c r="B35" s="43"/>
      <c r="J35" s="44"/>
    </row>
    <row r="36" spans="2:13" x14ac:dyDescent="0.3">
      <c r="B36" s="43"/>
      <c r="J36" s="44"/>
    </row>
    <row r="37" spans="2:13" x14ac:dyDescent="0.3">
      <c r="B37" s="43"/>
      <c r="J37" s="44"/>
    </row>
    <row r="38" spans="2:13" ht="7.5" customHeight="1" x14ac:dyDescent="0.3">
      <c r="B38" s="43"/>
      <c r="J38" s="44"/>
    </row>
    <row r="39" spans="2:13" ht="7.5" customHeight="1" x14ac:dyDescent="0.3">
      <c r="B39" s="43"/>
      <c r="J39" s="44"/>
    </row>
    <row r="40" spans="2:13" x14ac:dyDescent="0.3">
      <c r="B40" s="43"/>
      <c r="J40" s="44"/>
    </row>
    <row r="41" spans="2:13" x14ac:dyDescent="0.3">
      <c r="B41" s="43"/>
      <c r="J41" s="44"/>
    </row>
    <row r="42" spans="2:13" x14ac:dyDescent="0.3">
      <c r="B42" s="43"/>
      <c r="J42" s="44"/>
    </row>
    <row r="43" spans="2:13" x14ac:dyDescent="0.3">
      <c r="B43" s="43"/>
      <c r="J43" s="44"/>
    </row>
    <row r="44" spans="2:13" x14ac:dyDescent="0.3">
      <c r="B44" s="43"/>
      <c r="J44" s="44"/>
    </row>
    <row r="45" spans="2:13" x14ac:dyDescent="0.3">
      <c r="B45" s="43"/>
      <c r="J45" s="44"/>
    </row>
    <row r="46" spans="2:13" ht="17.25" thickBot="1" x14ac:dyDescent="0.35">
      <c r="B46" s="45"/>
      <c r="C46" s="46"/>
      <c r="D46" s="46"/>
      <c r="E46" s="46"/>
      <c r="F46" s="46"/>
      <c r="G46" s="46"/>
      <c r="H46" s="46"/>
      <c r="I46" s="46"/>
      <c r="J46" s="47"/>
      <c r="M46" s="18"/>
    </row>
    <row r="102" spans="3:3" x14ac:dyDescent="0.3">
      <c r="C102" s="36" t="s">
        <v>21</v>
      </c>
    </row>
  </sheetData>
  <mergeCells count="1">
    <mergeCell ref="E29:G29"/>
  </mergeCells>
  <printOptions horizontalCentered="1" verticalCentered="1"/>
  <pageMargins left="0.39370078740157483" right="0.39370078740157483" top="0.39370078740157483" bottom="0.39370078740157483" header="0.31496062992125984" footer="0.31496062992125984"/>
  <pageSetup scale="106"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6727-7FDC-474B-8AB4-F1F2D2C110E5}">
  <dimension ref="A2:G38"/>
  <sheetViews>
    <sheetView workbookViewId="0">
      <selection activeCell="A4" sqref="A4"/>
    </sheetView>
  </sheetViews>
  <sheetFormatPr baseColWidth="10" defaultRowHeight="15" x14ac:dyDescent="0.25"/>
  <cols>
    <col min="1" max="1" width="26.28515625" style="16" customWidth="1"/>
    <col min="2" max="2" width="35.7109375" style="17" customWidth="1"/>
    <col min="3" max="3" width="35.7109375" style="20" customWidth="1"/>
    <col min="4" max="7" width="35.7109375" style="16" customWidth="1"/>
  </cols>
  <sheetData>
    <row r="2" spans="1:7" x14ac:dyDescent="0.25">
      <c r="B2" s="22" t="s">
        <v>145</v>
      </c>
    </row>
    <row r="3" spans="1:7" ht="63.75" x14ac:dyDescent="0.25">
      <c r="B3" s="17" t="s">
        <v>146</v>
      </c>
      <c r="C3" s="17" t="s">
        <v>147</v>
      </c>
      <c r="D3" s="17" t="s">
        <v>148</v>
      </c>
      <c r="E3" s="17" t="s">
        <v>149</v>
      </c>
      <c r="F3" s="17" t="s">
        <v>150</v>
      </c>
      <c r="G3" s="17" t="s">
        <v>151</v>
      </c>
    </row>
    <row r="4" spans="1:7" ht="38.25" x14ac:dyDescent="0.25">
      <c r="A4" s="19" t="s">
        <v>153</v>
      </c>
      <c r="B4" s="23" t="s">
        <v>34</v>
      </c>
      <c r="C4" s="17" t="s">
        <v>32</v>
      </c>
      <c r="D4" s="23" t="s">
        <v>36</v>
      </c>
      <c r="E4" s="23" t="s">
        <v>45</v>
      </c>
      <c r="F4" s="23" t="s">
        <v>53</v>
      </c>
      <c r="G4" s="23" t="s">
        <v>59</v>
      </c>
    </row>
    <row r="5" spans="1:7" ht="38.25" x14ac:dyDescent="0.25">
      <c r="B5" s="23" t="s">
        <v>43</v>
      </c>
      <c r="C5" s="17" t="s">
        <v>33</v>
      </c>
      <c r="D5" s="23" t="s">
        <v>37</v>
      </c>
      <c r="E5" s="23" t="s">
        <v>46</v>
      </c>
      <c r="F5" s="23" t="s">
        <v>54</v>
      </c>
      <c r="G5" s="25" t="s">
        <v>159</v>
      </c>
    </row>
    <row r="6" spans="1:7" ht="25.5" x14ac:dyDescent="0.25">
      <c r="B6" s="23" t="s">
        <v>44</v>
      </c>
      <c r="C6" s="17" t="s">
        <v>155</v>
      </c>
      <c r="D6" s="23" t="s">
        <v>38</v>
      </c>
      <c r="E6" s="23" t="s">
        <v>47</v>
      </c>
      <c r="F6" s="23" t="s">
        <v>55</v>
      </c>
      <c r="G6" s="25" t="s">
        <v>160</v>
      </c>
    </row>
    <row r="7" spans="1:7" ht="38.25" x14ac:dyDescent="0.25">
      <c r="B7" s="23" t="s">
        <v>27</v>
      </c>
      <c r="C7" s="17" t="s">
        <v>156</v>
      </c>
      <c r="D7" s="23" t="s">
        <v>39</v>
      </c>
      <c r="E7" s="23" t="s">
        <v>48</v>
      </c>
      <c r="F7" s="23" t="s">
        <v>56</v>
      </c>
      <c r="G7" s="26"/>
    </row>
    <row r="8" spans="1:7" ht="25.5" x14ac:dyDescent="0.25">
      <c r="B8" s="23" t="s">
        <v>154</v>
      </c>
      <c r="C8" s="17" t="s">
        <v>157</v>
      </c>
      <c r="D8" s="23" t="s">
        <v>40</v>
      </c>
      <c r="E8" s="23" t="s">
        <v>49</v>
      </c>
      <c r="F8" s="23" t="s">
        <v>57</v>
      </c>
      <c r="G8" s="26"/>
    </row>
    <row r="9" spans="1:7" ht="38.25" x14ac:dyDescent="0.25">
      <c r="B9" s="23" t="s">
        <v>28</v>
      </c>
      <c r="C9" s="27"/>
      <c r="D9" s="23" t="s">
        <v>158</v>
      </c>
      <c r="E9" s="23" t="s">
        <v>50</v>
      </c>
      <c r="F9" s="23" t="s">
        <v>58</v>
      </c>
      <c r="G9" s="26"/>
    </row>
    <row r="10" spans="1:7" ht="25.5" x14ac:dyDescent="0.25">
      <c r="B10" s="23" t="s">
        <v>29</v>
      </c>
      <c r="C10" s="27"/>
      <c r="D10" s="23" t="s">
        <v>41</v>
      </c>
      <c r="E10" s="23" t="s">
        <v>51</v>
      </c>
      <c r="F10" s="26"/>
      <c r="G10" s="26"/>
    </row>
    <row r="11" spans="1:7" ht="25.5" x14ac:dyDescent="0.25">
      <c r="B11" s="23" t="s">
        <v>30</v>
      </c>
      <c r="C11" s="27"/>
      <c r="D11" s="23" t="s">
        <v>42</v>
      </c>
      <c r="E11" s="23" t="s">
        <v>52</v>
      </c>
      <c r="F11" s="26"/>
      <c r="G11" s="26"/>
    </row>
    <row r="12" spans="1:7" ht="25.5" x14ac:dyDescent="0.25">
      <c r="B12" s="23" t="s">
        <v>31</v>
      </c>
      <c r="C12" s="27"/>
      <c r="D12" s="26"/>
      <c r="E12" s="23"/>
      <c r="F12" s="26"/>
      <c r="G12" s="26"/>
    </row>
    <row r="13" spans="1:7" x14ac:dyDescent="0.25">
      <c r="B13" s="24" t="s">
        <v>60</v>
      </c>
      <c r="C13" s="27"/>
      <c r="D13" s="26"/>
      <c r="E13" s="24"/>
      <c r="F13" s="26"/>
      <c r="G13" s="26"/>
    </row>
    <row r="14" spans="1:7" x14ac:dyDescent="0.25">
      <c r="C14" s="27"/>
      <c r="D14" s="26"/>
      <c r="E14" s="23"/>
      <c r="F14" s="26"/>
      <c r="G14" s="26"/>
    </row>
    <row r="15" spans="1:7" x14ac:dyDescent="0.25">
      <c r="C15" s="27"/>
      <c r="D15" s="26"/>
      <c r="E15" s="23"/>
      <c r="F15" s="26"/>
      <c r="G15" s="26"/>
    </row>
    <row r="16" spans="1:7" x14ac:dyDescent="0.25">
      <c r="C16" s="27"/>
      <c r="D16" s="26"/>
      <c r="E16" s="26"/>
      <c r="F16" s="26"/>
      <c r="G16" s="26"/>
    </row>
    <row r="17" spans="2:7" x14ac:dyDescent="0.25">
      <c r="C17" s="27"/>
      <c r="D17" s="26"/>
      <c r="E17" s="26"/>
      <c r="F17" s="26"/>
      <c r="G17" s="26"/>
    </row>
    <row r="18" spans="2:7" x14ac:dyDescent="0.25">
      <c r="C18" s="27"/>
      <c r="D18" s="26"/>
      <c r="E18" s="26"/>
      <c r="F18" s="26"/>
      <c r="G18" s="26"/>
    </row>
    <row r="19" spans="2:7" x14ac:dyDescent="0.25">
      <c r="C19" s="27"/>
      <c r="D19" s="26"/>
      <c r="E19" s="26"/>
      <c r="F19" s="26"/>
      <c r="G19" s="26"/>
    </row>
    <row r="20" spans="2:7" x14ac:dyDescent="0.25">
      <c r="C20" s="27"/>
      <c r="D20" s="26"/>
      <c r="E20" s="26"/>
      <c r="F20" s="26"/>
      <c r="G20" s="26"/>
    </row>
    <row r="21" spans="2:7" x14ac:dyDescent="0.25">
      <c r="C21" s="27"/>
      <c r="D21" s="26"/>
      <c r="E21" s="26"/>
      <c r="F21" s="26"/>
      <c r="G21" s="26"/>
    </row>
    <row r="22" spans="2:7" x14ac:dyDescent="0.25">
      <c r="C22" s="27"/>
      <c r="D22" s="26"/>
      <c r="E22" s="26"/>
      <c r="F22" s="26"/>
      <c r="G22" s="26"/>
    </row>
    <row r="23" spans="2:7" x14ac:dyDescent="0.25">
      <c r="C23" s="27"/>
      <c r="D23" s="26"/>
      <c r="E23" s="26"/>
      <c r="F23" s="26"/>
      <c r="G23" s="26"/>
    </row>
    <row r="24" spans="2:7" ht="38.25" x14ac:dyDescent="0.25">
      <c r="B24" s="17" t="s">
        <v>24</v>
      </c>
    </row>
    <row r="32" spans="2:7" ht="25.5" x14ac:dyDescent="0.25">
      <c r="B32" s="17" t="s">
        <v>25</v>
      </c>
    </row>
    <row r="38" spans="2:2" ht="38.25" x14ac:dyDescent="0.25">
      <c r="B38" s="17" t="s">
        <v>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B82D7-BC40-41AB-B877-498EE4780E09}">
  <dimension ref="B2:B39"/>
  <sheetViews>
    <sheetView workbookViewId="0">
      <selection activeCell="B8" sqref="B8"/>
    </sheetView>
  </sheetViews>
  <sheetFormatPr baseColWidth="10" defaultRowHeight="15" x14ac:dyDescent="0.25"/>
  <cols>
    <col min="2" max="2" width="36.28515625" style="28" customWidth="1"/>
  </cols>
  <sheetData>
    <row r="2" spans="2:2" ht="16.5" x14ac:dyDescent="0.3">
      <c r="B2" s="29" t="s">
        <v>161</v>
      </c>
    </row>
    <row r="3" spans="2:2" ht="25.5" x14ac:dyDescent="0.25">
      <c r="B3" s="24" t="s">
        <v>34</v>
      </c>
    </row>
    <row r="4" spans="2:2" ht="25.5" x14ac:dyDescent="0.25">
      <c r="B4" s="24" t="s">
        <v>43</v>
      </c>
    </row>
    <row r="5" spans="2:2" ht="25.5" x14ac:dyDescent="0.25">
      <c r="B5" s="24" t="s">
        <v>44</v>
      </c>
    </row>
    <row r="6" spans="2:2" x14ac:dyDescent="0.25">
      <c r="B6" s="24" t="s">
        <v>27</v>
      </c>
    </row>
    <row r="7" spans="2:2" x14ac:dyDescent="0.25">
      <c r="B7" s="24" t="s">
        <v>154</v>
      </c>
    </row>
    <row r="8" spans="2:2" ht="38.25" x14ac:dyDescent="0.25">
      <c r="B8" s="24" t="s">
        <v>28</v>
      </c>
    </row>
    <row r="9" spans="2:2" x14ac:dyDescent="0.25">
      <c r="B9" s="24" t="s">
        <v>29</v>
      </c>
    </row>
    <row r="10" spans="2:2" ht="25.5" x14ac:dyDescent="0.25">
      <c r="B10" s="24" t="s">
        <v>30</v>
      </c>
    </row>
    <row r="11" spans="2:2" ht="25.5" x14ac:dyDescent="0.25">
      <c r="B11" s="24" t="s">
        <v>31</v>
      </c>
    </row>
    <row r="12" spans="2:2" x14ac:dyDescent="0.25">
      <c r="B12" s="24" t="s">
        <v>60</v>
      </c>
    </row>
    <row r="13" spans="2:2" ht="38.25" x14ac:dyDescent="0.25">
      <c r="B13" s="25" t="s">
        <v>32</v>
      </c>
    </row>
    <row r="14" spans="2:2" ht="25.5" x14ac:dyDescent="0.25">
      <c r="B14" s="25" t="s">
        <v>33</v>
      </c>
    </row>
    <row r="15" spans="2:2" ht="25.5" x14ac:dyDescent="0.25">
      <c r="B15" s="25" t="s">
        <v>155</v>
      </c>
    </row>
    <row r="16" spans="2:2" ht="38.25" x14ac:dyDescent="0.25">
      <c r="B16" s="25" t="s">
        <v>156</v>
      </c>
    </row>
    <row r="17" spans="2:2" x14ac:dyDescent="0.25">
      <c r="B17" s="25" t="s">
        <v>157</v>
      </c>
    </row>
    <row r="18" spans="2:2" x14ac:dyDescent="0.25">
      <c r="B18" s="24" t="s">
        <v>36</v>
      </c>
    </row>
    <row r="19" spans="2:2" ht="25.5" x14ac:dyDescent="0.25">
      <c r="B19" s="24" t="s">
        <v>37</v>
      </c>
    </row>
    <row r="20" spans="2:2" ht="25.5" x14ac:dyDescent="0.25">
      <c r="B20" s="24" t="s">
        <v>38</v>
      </c>
    </row>
    <row r="21" spans="2:2" x14ac:dyDescent="0.25">
      <c r="B21" s="24" t="s">
        <v>39</v>
      </c>
    </row>
    <row r="22" spans="2:2" x14ac:dyDescent="0.25">
      <c r="B22" s="24" t="s">
        <v>40</v>
      </c>
    </row>
    <row r="23" spans="2:2" ht="25.5" x14ac:dyDescent="0.25">
      <c r="B23" s="24" t="s">
        <v>158</v>
      </c>
    </row>
    <row r="24" spans="2:2" x14ac:dyDescent="0.25">
      <c r="B24" s="24" t="s">
        <v>41</v>
      </c>
    </row>
    <row r="25" spans="2:2" x14ac:dyDescent="0.25">
      <c r="B25" s="24" t="s">
        <v>42</v>
      </c>
    </row>
    <row r="26" spans="2:2" ht="25.5" x14ac:dyDescent="0.25">
      <c r="B26" s="24" t="s">
        <v>45</v>
      </c>
    </row>
    <row r="27" spans="2:2" ht="38.25" x14ac:dyDescent="0.25">
      <c r="B27" s="24" t="s">
        <v>46</v>
      </c>
    </row>
    <row r="28" spans="2:2" ht="25.5" x14ac:dyDescent="0.25">
      <c r="B28" s="24" t="s">
        <v>47</v>
      </c>
    </row>
    <row r="29" spans="2:2" x14ac:dyDescent="0.25">
      <c r="B29" s="24" t="s">
        <v>48</v>
      </c>
    </row>
    <row r="30" spans="2:2" x14ac:dyDescent="0.25">
      <c r="B30" s="24" t="s">
        <v>49</v>
      </c>
    </row>
    <row r="31" spans="2:2" ht="25.5" x14ac:dyDescent="0.25">
      <c r="B31" s="24" t="s">
        <v>50</v>
      </c>
    </row>
    <row r="32" spans="2:2" ht="25.5" x14ac:dyDescent="0.25">
      <c r="B32" s="24" t="s">
        <v>51</v>
      </c>
    </row>
    <row r="33" spans="2:2" ht="25.5" x14ac:dyDescent="0.25">
      <c r="B33" s="24" t="s">
        <v>52</v>
      </c>
    </row>
    <row r="34" spans="2:2" x14ac:dyDescent="0.25">
      <c r="B34" s="24" t="s">
        <v>53</v>
      </c>
    </row>
    <row r="35" spans="2:2" ht="38.25" x14ac:dyDescent="0.25">
      <c r="B35" s="24" t="s">
        <v>54</v>
      </c>
    </row>
    <row r="36" spans="2:2" ht="25.5" x14ac:dyDescent="0.25">
      <c r="B36" s="24" t="s">
        <v>55</v>
      </c>
    </row>
    <row r="37" spans="2:2" ht="25.5" x14ac:dyDescent="0.25">
      <c r="B37" s="24" t="s">
        <v>56</v>
      </c>
    </row>
    <row r="38" spans="2:2" ht="25.5" x14ac:dyDescent="0.25">
      <c r="B38" s="24" t="s">
        <v>57</v>
      </c>
    </row>
    <row r="39" spans="2:2" ht="25.5" x14ac:dyDescent="0.25">
      <c r="B39" s="24" t="s">
        <v>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20E4B-78B0-4922-B566-DADA15119FE2}">
  <dimension ref="D1:V57"/>
  <sheetViews>
    <sheetView topLeftCell="I1" workbookViewId="0">
      <selection activeCell="A4" sqref="A4"/>
    </sheetView>
  </sheetViews>
  <sheetFormatPr baseColWidth="10" defaultRowHeight="15" x14ac:dyDescent="0.25"/>
  <cols>
    <col min="1" max="3" width="11.42578125" style="13"/>
    <col min="4" max="4" width="38.7109375" style="27" customWidth="1"/>
    <col min="5" max="5" width="26.42578125" style="27" customWidth="1"/>
    <col min="6" max="6" width="39.5703125" style="27" customWidth="1"/>
    <col min="7" max="7" width="34.85546875" style="27" customWidth="1"/>
    <col min="8" max="8" width="27.28515625" style="27" customWidth="1"/>
    <col min="9" max="9" width="38.7109375" style="27" customWidth="1"/>
    <col min="10" max="10" width="23" style="27" customWidth="1"/>
    <col min="11" max="11" width="38.5703125" style="27" customWidth="1"/>
    <col min="12" max="13" width="32.140625" style="27" customWidth="1"/>
    <col min="14" max="14" width="24" style="27" customWidth="1"/>
    <col min="15" max="15" width="27.7109375" style="27" customWidth="1"/>
    <col min="16" max="16" width="20.140625" style="27" customWidth="1"/>
    <col min="17" max="17" width="17.85546875" style="27" customWidth="1"/>
    <col min="18" max="21" width="11.42578125" style="13"/>
    <col min="22" max="22" width="63.5703125" style="75" customWidth="1"/>
    <col min="23" max="16384" width="11.42578125" style="13"/>
  </cols>
  <sheetData>
    <row r="1" spans="4:22" ht="51" x14ac:dyDescent="0.25">
      <c r="D1" s="73" t="s">
        <v>235</v>
      </c>
      <c r="E1" s="17" t="s">
        <v>134</v>
      </c>
      <c r="F1" s="17" t="s">
        <v>122</v>
      </c>
      <c r="G1" s="17" t="s">
        <v>72</v>
      </c>
      <c r="H1" s="17" t="s">
        <v>91</v>
      </c>
      <c r="I1" s="17" t="s">
        <v>79</v>
      </c>
      <c r="J1" s="17" t="s">
        <v>93</v>
      </c>
      <c r="K1" s="17" t="s">
        <v>129</v>
      </c>
      <c r="L1" s="17" t="s">
        <v>86</v>
      </c>
      <c r="M1" s="17" t="s">
        <v>89</v>
      </c>
      <c r="N1" s="17" t="s">
        <v>118</v>
      </c>
      <c r="O1" s="17" t="s">
        <v>116</v>
      </c>
      <c r="P1" s="17" t="s">
        <v>168</v>
      </c>
      <c r="Q1" s="17" t="s">
        <v>169</v>
      </c>
      <c r="R1" s="17" t="s">
        <v>170</v>
      </c>
      <c r="S1" s="17" t="s">
        <v>178</v>
      </c>
      <c r="T1" s="17"/>
      <c r="U1" s="17"/>
      <c r="V1" s="74" t="s">
        <v>364</v>
      </c>
    </row>
    <row r="2" spans="4:22" ht="165.75" x14ac:dyDescent="0.25">
      <c r="D2" s="17" t="s">
        <v>134</v>
      </c>
      <c r="E2" s="17" t="s">
        <v>135</v>
      </c>
      <c r="F2" s="17" t="s">
        <v>123</v>
      </c>
      <c r="G2" s="17" t="s">
        <v>73</v>
      </c>
      <c r="H2" s="17" t="s">
        <v>92</v>
      </c>
      <c r="I2" s="17" t="s">
        <v>80</v>
      </c>
      <c r="J2" s="17" t="s">
        <v>94</v>
      </c>
      <c r="K2" s="17" t="s">
        <v>130</v>
      </c>
      <c r="L2" s="17" t="s">
        <v>87</v>
      </c>
      <c r="M2" s="17" t="s">
        <v>90</v>
      </c>
      <c r="N2" s="17" t="s">
        <v>119</v>
      </c>
      <c r="O2" s="17" t="s">
        <v>117</v>
      </c>
      <c r="P2" s="17" t="s">
        <v>234</v>
      </c>
      <c r="Q2" s="17" t="s">
        <v>234</v>
      </c>
      <c r="R2" s="17" t="s">
        <v>234</v>
      </c>
      <c r="V2" s="23" t="s">
        <v>73</v>
      </c>
    </row>
    <row r="3" spans="4:22" ht="140.25" x14ac:dyDescent="0.25">
      <c r="D3" s="17" t="s">
        <v>122</v>
      </c>
      <c r="E3" s="17" t="s">
        <v>136</v>
      </c>
      <c r="F3" s="17" t="s">
        <v>124</v>
      </c>
      <c r="G3" s="17" t="s">
        <v>74</v>
      </c>
      <c r="H3" s="17"/>
      <c r="I3" s="17" t="s">
        <v>81</v>
      </c>
      <c r="J3" s="17" t="s">
        <v>95</v>
      </c>
      <c r="K3" s="17" t="s">
        <v>131</v>
      </c>
      <c r="L3" s="17"/>
      <c r="M3" s="17"/>
      <c r="N3" s="17" t="s">
        <v>120</v>
      </c>
      <c r="O3" s="17"/>
      <c r="P3" s="17"/>
      <c r="Q3" s="17"/>
      <c r="V3" s="23" t="s">
        <v>74</v>
      </c>
    </row>
    <row r="4" spans="4:22" ht="127.5" x14ac:dyDescent="0.25">
      <c r="D4" s="17" t="s">
        <v>72</v>
      </c>
      <c r="E4" s="17" t="s">
        <v>137</v>
      </c>
      <c r="F4" s="17" t="s">
        <v>125</v>
      </c>
      <c r="G4" s="17" t="s">
        <v>75</v>
      </c>
      <c r="H4" s="17"/>
      <c r="I4" s="17" t="s">
        <v>82</v>
      </c>
      <c r="J4" s="17" t="s">
        <v>96</v>
      </c>
      <c r="K4" s="17" t="s">
        <v>132</v>
      </c>
      <c r="L4" s="17"/>
      <c r="M4" s="17"/>
      <c r="N4" s="17" t="s">
        <v>121</v>
      </c>
      <c r="O4" s="17"/>
      <c r="P4" s="17"/>
      <c r="Q4" s="17"/>
      <c r="V4" s="23" t="s">
        <v>75</v>
      </c>
    </row>
    <row r="5" spans="4:22" ht="89.25" x14ac:dyDescent="0.25">
      <c r="D5" s="17" t="s">
        <v>91</v>
      </c>
      <c r="E5" s="17" t="s">
        <v>138</v>
      </c>
      <c r="F5" s="17" t="s">
        <v>126</v>
      </c>
      <c r="G5" s="17" t="s">
        <v>76</v>
      </c>
      <c r="H5" s="17"/>
      <c r="I5" s="17" t="s">
        <v>83</v>
      </c>
      <c r="J5" s="17" t="s">
        <v>97</v>
      </c>
      <c r="K5" s="17" t="s">
        <v>133</v>
      </c>
      <c r="L5" s="17"/>
      <c r="M5" s="17"/>
      <c r="N5" s="17"/>
      <c r="O5" s="17"/>
      <c r="P5" s="17"/>
      <c r="Q5" s="17"/>
      <c r="V5" s="23" t="s">
        <v>76</v>
      </c>
    </row>
    <row r="6" spans="4:22" ht="76.5" x14ac:dyDescent="0.25">
      <c r="D6" s="17" t="s">
        <v>79</v>
      </c>
      <c r="E6" s="17" t="s">
        <v>139</v>
      </c>
      <c r="F6" s="17" t="s">
        <v>127</v>
      </c>
      <c r="G6" s="17" t="s">
        <v>77</v>
      </c>
      <c r="H6" s="17"/>
      <c r="I6" s="17" t="s">
        <v>84</v>
      </c>
      <c r="J6" s="17" t="s">
        <v>98</v>
      </c>
      <c r="K6" s="17"/>
      <c r="L6" s="17"/>
      <c r="M6" s="17"/>
      <c r="N6" s="17"/>
      <c r="O6" s="17"/>
      <c r="P6" s="17"/>
      <c r="Q6" s="17"/>
      <c r="V6" s="23" t="s">
        <v>77</v>
      </c>
    </row>
    <row r="7" spans="4:22" ht="89.25" x14ac:dyDescent="0.25">
      <c r="D7" s="17" t="s">
        <v>93</v>
      </c>
      <c r="E7" s="17"/>
      <c r="F7" s="17" t="s">
        <v>128</v>
      </c>
      <c r="G7" s="17" t="s">
        <v>78</v>
      </c>
      <c r="H7" s="17"/>
      <c r="I7" s="17" t="s">
        <v>85</v>
      </c>
      <c r="J7" s="17" t="s">
        <v>99</v>
      </c>
      <c r="K7" s="17"/>
      <c r="L7" s="17"/>
      <c r="M7" s="17"/>
      <c r="N7" s="17"/>
      <c r="O7" s="17"/>
      <c r="P7" s="17"/>
      <c r="Q7" s="17"/>
      <c r="V7" s="23" t="s">
        <v>78</v>
      </c>
    </row>
    <row r="8" spans="4:22" ht="89.25" x14ac:dyDescent="0.25">
      <c r="D8" s="17" t="s">
        <v>129</v>
      </c>
      <c r="E8" s="17"/>
      <c r="F8" s="17"/>
      <c r="G8" s="17"/>
      <c r="H8" s="17"/>
      <c r="I8" s="17"/>
      <c r="J8" s="17" t="s">
        <v>100</v>
      </c>
      <c r="K8" s="17"/>
      <c r="L8" s="17"/>
      <c r="M8" s="17"/>
      <c r="N8" s="17"/>
      <c r="O8" s="17"/>
      <c r="P8" s="17"/>
      <c r="Q8" s="17"/>
      <c r="V8" s="23" t="s">
        <v>80</v>
      </c>
    </row>
    <row r="9" spans="4:22" ht="114.75" x14ac:dyDescent="0.25">
      <c r="D9" s="17" t="s">
        <v>86</v>
      </c>
      <c r="E9" s="17"/>
      <c r="F9" s="17"/>
      <c r="G9" s="17"/>
      <c r="H9" s="17"/>
      <c r="I9" s="17"/>
      <c r="J9" s="17" t="s">
        <v>101</v>
      </c>
      <c r="K9" s="17"/>
      <c r="L9" s="17"/>
      <c r="M9" s="17"/>
      <c r="N9" s="17"/>
      <c r="O9" s="17"/>
      <c r="P9" s="17"/>
      <c r="Q9" s="17"/>
      <c r="V9" s="23" t="s">
        <v>81</v>
      </c>
    </row>
    <row r="10" spans="4:22" ht="191.25" x14ac:dyDescent="0.25">
      <c r="D10" s="17" t="s">
        <v>89</v>
      </c>
      <c r="E10" s="17"/>
      <c r="F10" s="17"/>
      <c r="G10" s="17"/>
      <c r="H10" s="17"/>
      <c r="I10" s="17"/>
      <c r="J10" s="17" t="s">
        <v>102</v>
      </c>
      <c r="K10" s="17"/>
      <c r="L10" s="17"/>
      <c r="M10" s="17"/>
      <c r="N10" s="17"/>
      <c r="O10" s="17"/>
      <c r="P10" s="17"/>
      <c r="Q10" s="17"/>
      <c r="V10" s="23" t="s">
        <v>82</v>
      </c>
    </row>
    <row r="11" spans="4:22" ht="102" x14ac:dyDescent="0.25">
      <c r="D11" s="17" t="s">
        <v>118</v>
      </c>
      <c r="E11" s="17"/>
      <c r="F11" s="17"/>
      <c r="G11" s="17"/>
      <c r="H11" s="17"/>
      <c r="I11" s="17"/>
      <c r="J11" s="17" t="s">
        <v>103</v>
      </c>
      <c r="K11" s="17"/>
      <c r="L11" s="17"/>
      <c r="M11" s="17"/>
      <c r="N11" s="17"/>
      <c r="O11" s="17"/>
      <c r="P11" s="17"/>
      <c r="Q11" s="17"/>
      <c r="V11" s="23" t="s">
        <v>83</v>
      </c>
    </row>
    <row r="12" spans="4:22" ht="63.75" x14ac:dyDescent="0.25">
      <c r="D12" s="17" t="s">
        <v>116</v>
      </c>
      <c r="E12" s="17"/>
      <c r="F12" s="17"/>
      <c r="G12" s="17"/>
      <c r="H12" s="17"/>
      <c r="I12" s="17"/>
      <c r="J12" s="17" t="s">
        <v>104</v>
      </c>
      <c r="K12" s="17"/>
      <c r="L12" s="17"/>
      <c r="M12" s="17"/>
      <c r="N12" s="17"/>
      <c r="O12" s="17"/>
      <c r="P12" s="17"/>
      <c r="Q12" s="17"/>
      <c r="V12" s="23" t="s">
        <v>84</v>
      </c>
    </row>
    <row r="13" spans="4:22" ht="89.25" x14ac:dyDescent="0.25">
      <c r="D13" s="17" t="s">
        <v>168</v>
      </c>
      <c r="E13" s="17"/>
      <c r="F13" s="17"/>
      <c r="G13" s="17"/>
      <c r="H13" s="17"/>
      <c r="I13" s="17"/>
      <c r="J13" s="17" t="s">
        <v>105</v>
      </c>
      <c r="K13" s="17"/>
      <c r="L13" s="17"/>
      <c r="M13" s="17"/>
      <c r="N13" s="17"/>
      <c r="O13" s="17"/>
      <c r="P13" s="17"/>
      <c r="Q13" s="17"/>
      <c r="V13" s="23" t="s">
        <v>85</v>
      </c>
    </row>
    <row r="14" spans="4:22" ht="114.75" x14ac:dyDescent="0.25">
      <c r="D14" s="17" t="s">
        <v>169</v>
      </c>
      <c r="E14" s="17"/>
      <c r="F14" s="17"/>
      <c r="G14" s="17"/>
      <c r="H14" s="17"/>
      <c r="I14" s="17"/>
      <c r="J14" s="17" t="s">
        <v>106</v>
      </c>
      <c r="K14" s="17"/>
      <c r="L14" s="17"/>
      <c r="M14" s="17"/>
      <c r="N14" s="17"/>
      <c r="O14" s="17"/>
      <c r="P14" s="17"/>
      <c r="Q14" s="17"/>
      <c r="V14" s="23" t="s">
        <v>87</v>
      </c>
    </row>
    <row r="15" spans="4:22" ht="76.5" x14ac:dyDescent="0.25">
      <c r="D15" s="17" t="s">
        <v>170</v>
      </c>
      <c r="E15" s="17"/>
      <c r="F15" s="17"/>
      <c r="G15" s="17"/>
      <c r="H15" s="17"/>
      <c r="I15" s="17"/>
      <c r="J15" s="17" t="s">
        <v>107</v>
      </c>
      <c r="K15" s="17"/>
      <c r="L15" s="17"/>
      <c r="M15" s="17"/>
      <c r="N15" s="17"/>
      <c r="O15" s="17"/>
      <c r="P15" s="17"/>
      <c r="Q15" s="17"/>
      <c r="V15" s="23" t="s">
        <v>90</v>
      </c>
    </row>
    <row r="16" spans="4:22" ht="90" x14ac:dyDescent="0.25">
      <c r="D16" s="17" t="s">
        <v>178</v>
      </c>
      <c r="J16" s="27" t="s">
        <v>108</v>
      </c>
      <c r="V16" s="23" t="s">
        <v>92</v>
      </c>
    </row>
    <row r="17" spans="10:22" ht="150" x14ac:dyDescent="0.25">
      <c r="J17" s="27" t="s">
        <v>109</v>
      </c>
      <c r="V17" s="23" t="s">
        <v>94</v>
      </c>
    </row>
    <row r="18" spans="10:22" ht="150" x14ac:dyDescent="0.25">
      <c r="J18" s="27" t="s">
        <v>110</v>
      </c>
      <c r="V18" s="23" t="s">
        <v>95</v>
      </c>
    </row>
    <row r="19" spans="10:22" ht="210" x14ac:dyDescent="0.25">
      <c r="J19" s="27" t="s">
        <v>111</v>
      </c>
      <c r="V19" s="23" t="s">
        <v>96</v>
      </c>
    </row>
    <row r="20" spans="10:22" ht="180" x14ac:dyDescent="0.25">
      <c r="J20" s="27" t="s">
        <v>112</v>
      </c>
      <c r="V20" s="23" t="s">
        <v>97</v>
      </c>
    </row>
    <row r="21" spans="10:22" ht="135" x14ac:dyDescent="0.25">
      <c r="J21" s="27" t="s">
        <v>114</v>
      </c>
      <c r="V21" s="23" t="s">
        <v>98</v>
      </c>
    </row>
    <row r="22" spans="10:22" ht="150" x14ac:dyDescent="0.25">
      <c r="J22" s="27" t="s">
        <v>115</v>
      </c>
      <c r="V22" s="23" t="s">
        <v>99</v>
      </c>
    </row>
    <row r="23" spans="10:22" ht="25.5" x14ac:dyDescent="0.25">
      <c r="V23" s="23" t="s">
        <v>100</v>
      </c>
    </row>
    <row r="24" spans="10:22" ht="38.25" x14ac:dyDescent="0.25">
      <c r="V24" s="23" t="s">
        <v>101</v>
      </c>
    </row>
    <row r="25" spans="10:22" ht="63.75" x14ac:dyDescent="0.25">
      <c r="V25" s="23" t="s">
        <v>102</v>
      </c>
    </row>
    <row r="26" spans="10:22" ht="38.25" x14ac:dyDescent="0.25">
      <c r="V26" s="23" t="s">
        <v>103</v>
      </c>
    </row>
    <row r="27" spans="10:22" ht="25.5" x14ac:dyDescent="0.25">
      <c r="V27" s="23" t="s">
        <v>104</v>
      </c>
    </row>
    <row r="28" spans="10:22" ht="25.5" x14ac:dyDescent="0.25">
      <c r="V28" s="23" t="s">
        <v>105</v>
      </c>
    </row>
    <row r="29" spans="10:22" ht="38.25" x14ac:dyDescent="0.25">
      <c r="V29" s="23" t="s">
        <v>106</v>
      </c>
    </row>
    <row r="30" spans="10:22" ht="25.5" x14ac:dyDescent="0.25">
      <c r="V30" s="23" t="s">
        <v>107</v>
      </c>
    </row>
    <row r="31" spans="10:22" ht="25.5" x14ac:dyDescent="0.25">
      <c r="V31" s="23" t="s">
        <v>108</v>
      </c>
    </row>
    <row r="32" spans="10:22" ht="38.25" x14ac:dyDescent="0.25">
      <c r="V32" s="23" t="s">
        <v>109</v>
      </c>
    </row>
    <row r="33" spans="22:22" ht="38.25" x14ac:dyDescent="0.25">
      <c r="V33" s="23" t="s">
        <v>110</v>
      </c>
    </row>
    <row r="34" spans="22:22" ht="51" x14ac:dyDescent="0.25">
      <c r="V34" s="23" t="s">
        <v>111</v>
      </c>
    </row>
    <row r="35" spans="22:22" ht="38.25" x14ac:dyDescent="0.25">
      <c r="V35" s="23" t="s">
        <v>112</v>
      </c>
    </row>
    <row r="36" spans="22:22" ht="38.25" x14ac:dyDescent="0.25">
      <c r="V36" s="23" t="s">
        <v>114</v>
      </c>
    </row>
    <row r="37" spans="22:22" ht="38.25" x14ac:dyDescent="0.25">
      <c r="V37" s="23" t="s">
        <v>115</v>
      </c>
    </row>
    <row r="38" spans="22:22" ht="38.25" x14ac:dyDescent="0.25">
      <c r="V38" s="23" t="s">
        <v>117</v>
      </c>
    </row>
    <row r="39" spans="22:22" ht="63.75" x14ac:dyDescent="0.25">
      <c r="V39" s="23" t="s">
        <v>119</v>
      </c>
    </row>
    <row r="40" spans="22:22" ht="51" x14ac:dyDescent="0.25">
      <c r="V40" s="23" t="s">
        <v>120</v>
      </c>
    </row>
    <row r="41" spans="22:22" ht="51" x14ac:dyDescent="0.25">
      <c r="V41" s="23" t="s">
        <v>121</v>
      </c>
    </row>
    <row r="42" spans="22:22" ht="51" x14ac:dyDescent="0.25">
      <c r="V42" s="23" t="s">
        <v>123</v>
      </c>
    </row>
    <row r="43" spans="22:22" ht="25.5" x14ac:dyDescent="0.25">
      <c r="V43" s="23" t="s">
        <v>124</v>
      </c>
    </row>
    <row r="44" spans="22:22" ht="25.5" x14ac:dyDescent="0.25">
      <c r="V44" s="23" t="s">
        <v>125</v>
      </c>
    </row>
    <row r="45" spans="22:22" ht="25.5" x14ac:dyDescent="0.25">
      <c r="V45" s="23" t="s">
        <v>126</v>
      </c>
    </row>
    <row r="46" spans="22:22" ht="38.25" x14ac:dyDescent="0.25">
      <c r="V46" s="23" t="s">
        <v>127</v>
      </c>
    </row>
    <row r="47" spans="22:22" ht="25.5" x14ac:dyDescent="0.25">
      <c r="V47" s="23" t="s">
        <v>128</v>
      </c>
    </row>
    <row r="48" spans="22:22" ht="102" x14ac:dyDescent="0.25">
      <c r="V48" s="23" t="s">
        <v>130</v>
      </c>
    </row>
    <row r="49" spans="22:22" ht="76.5" x14ac:dyDescent="0.25">
      <c r="V49" s="23" t="s">
        <v>131</v>
      </c>
    </row>
    <row r="50" spans="22:22" ht="51" x14ac:dyDescent="0.25">
      <c r="V50" s="23" t="s">
        <v>132</v>
      </c>
    </row>
    <row r="51" spans="22:22" ht="51" x14ac:dyDescent="0.25">
      <c r="V51" s="23" t="s">
        <v>133</v>
      </c>
    </row>
    <row r="52" spans="22:22" ht="25.5" x14ac:dyDescent="0.25">
      <c r="V52" s="23" t="s">
        <v>135</v>
      </c>
    </row>
    <row r="53" spans="22:22" ht="25.5" x14ac:dyDescent="0.25">
      <c r="V53" s="23" t="s">
        <v>136</v>
      </c>
    </row>
    <row r="54" spans="22:22" ht="25.5" x14ac:dyDescent="0.25">
      <c r="V54" s="23" t="s">
        <v>137</v>
      </c>
    </row>
    <row r="55" spans="22:22" ht="25.5" x14ac:dyDescent="0.25">
      <c r="V55" s="23" t="s">
        <v>138</v>
      </c>
    </row>
    <row r="56" spans="22:22" ht="38.25" x14ac:dyDescent="0.25">
      <c r="V56" s="23" t="s">
        <v>139</v>
      </c>
    </row>
    <row r="57" spans="22:22" x14ac:dyDescent="0.25">
      <c r="V57" s="15" t="s">
        <v>232</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9B5A-5EA4-470F-9C2A-72D8B1DCC194}">
  <dimension ref="B1:Q18"/>
  <sheetViews>
    <sheetView topLeftCell="H1" workbookViewId="0">
      <selection activeCell="A4" sqref="A4"/>
    </sheetView>
  </sheetViews>
  <sheetFormatPr baseColWidth="10" defaultRowHeight="16.5" x14ac:dyDescent="0.3"/>
  <cols>
    <col min="2" max="2" width="19.5703125" style="18" customWidth="1"/>
    <col min="7" max="7" width="22.140625" style="32" customWidth="1"/>
    <col min="11" max="11" width="17.42578125" style="14" customWidth="1"/>
    <col min="14" max="14" width="25.42578125" style="13" customWidth="1"/>
    <col min="17" max="17" width="23.5703125" style="12" customWidth="1"/>
  </cols>
  <sheetData>
    <row r="1" spans="2:17" ht="33" x14ac:dyDescent="0.3">
      <c r="B1" s="33" t="s">
        <v>165</v>
      </c>
      <c r="E1" s="25"/>
      <c r="F1" s="25"/>
      <c r="G1" s="31" t="s">
        <v>171</v>
      </c>
      <c r="K1" s="68" t="s">
        <v>356</v>
      </c>
      <c r="N1" s="86" t="s">
        <v>376</v>
      </c>
      <c r="Q1" s="87" t="s">
        <v>406</v>
      </c>
    </row>
    <row r="2" spans="2:17" ht="26.25" x14ac:dyDescent="0.25">
      <c r="B2" s="30" t="s">
        <v>166</v>
      </c>
      <c r="G2" s="11" t="s">
        <v>172</v>
      </c>
      <c r="K2" s="69" t="s">
        <v>357</v>
      </c>
      <c r="N2" s="10" t="s">
        <v>377</v>
      </c>
      <c r="Q2" s="12" t="s">
        <v>65</v>
      </c>
    </row>
    <row r="3" spans="2:17" ht="51" x14ac:dyDescent="0.25">
      <c r="B3" s="30" t="s">
        <v>167</v>
      </c>
      <c r="G3" s="11" t="s">
        <v>173</v>
      </c>
      <c r="K3" s="69" t="s">
        <v>358</v>
      </c>
      <c r="N3" s="10" t="s">
        <v>378</v>
      </c>
      <c r="Q3" s="12" t="s">
        <v>410</v>
      </c>
    </row>
    <row r="4" spans="2:17" ht="38.25" x14ac:dyDescent="0.3">
      <c r="G4" s="11" t="s">
        <v>174</v>
      </c>
      <c r="K4" s="69" t="s">
        <v>359</v>
      </c>
      <c r="N4" s="10" t="s">
        <v>379</v>
      </c>
      <c r="Q4" s="12" t="s">
        <v>411</v>
      </c>
    </row>
    <row r="5" spans="2:17" ht="63.75" x14ac:dyDescent="0.3">
      <c r="G5" s="11" t="s">
        <v>175</v>
      </c>
      <c r="K5" s="69" t="s">
        <v>360</v>
      </c>
      <c r="N5" s="10" t="s">
        <v>380</v>
      </c>
      <c r="Q5" s="12" t="s">
        <v>407</v>
      </c>
    </row>
    <row r="6" spans="2:17" ht="38.25" x14ac:dyDescent="0.3">
      <c r="G6" s="11" t="s">
        <v>176</v>
      </c>
      <c r="K6" s="69" t="s">
        <v>361</v>
      </c>
      <c r="N6" s="10" t="s">
        <v>381</v>
      </c>
      <c r="Q6" s="12" t="s">
        <v>408</v>
      </c>
    </row>
    <row r="7" spans="2:17" ht="38.25" x14ac:dyDescent="0.3">
      <c r="G7" s="11" t="s">
        <v>461</v>
      </c>
      <c r="K7" s="69" t="s">
        <v>363</v>
      </c>
      <c r="N7" s="10" t="s">
        <v>382</v>
      </c>
      <c r="Q7" s="12" t="s">
        <v>14</v>
      </c>
    </row>
    <row r="8" spans="2:17" ht="38.25" x14ac:dyDescent="0.3">
      <c r="G8" s="11" t="s">
        <v>177</v>
      </c>
      <c r="K8" s="69" t="s">
        <v>178</v>
      </c>
      <c r="N8" s="10" t="s">
        <v>383</v>
      </c>
      <c r="Q8" s="12" t="s">
        <v>409</v>
      </c>
    </row>
    <row r="9" spans="2:17" ht="63.75" x14ac:dyDescent="0.3">
      <c r="G9" s="11" t="s">
        <v>178</v>
      </c>
      <c r="N9" s="10" t="s">
        <v>384</v>
      </c>
      <c r="Q9" s="12" t="s">
        <v>113</v>
      </c>
    </row>
    <row r="10" spans="2:17" ht="25.5" x14ac:dyDescent="0.3">
      <c r="N10" s="10" t="s">
        <v>385</v>
      </c>
      <c r="Q10" s="12" t="s">
        <v>412</v>
      </c>
    </row>
    <row r="11" spans="2:17" ht="25.5" x14ac:dyDescent="0.3">
      <c r="N11" s="10" t="s">
        <v>386</v>
      </c>
      <c r="Q11" s="12" t="s">
        <v>2</v>
      </c>
    </row>
    <row r="12" spans="2:17" ht="51" x14ac:dyDescent="0.3">
      <c r="N12" s="10" t="s">
        <v>387</v>
      </c>
      <c r="Q12" s="12" t="s">
        <v>3</v>
      </c>
    </row>
    <row r="13" spans="2:17" ht="25.5" x14ac:dyDescent="0.3">
      <c r="N13" s="10" t="s">
        <v>388</v>
      </c>
      <c r="Q13" s="12" t="s">
        <v>15</v>
      </c>
    </row>
    <row r="14" spans="2:17" ht="38.25" x14ac:dyDescent="0.3">
      <c r="N14" s="10" t="s">
        <v>389</v>
      </c>
      <c r="Q14" s="12" t="s">
        <v>413</v>
      </c>
    </row>
    <row r="15" spans="2:17" ht="51" x14ac:dyDescent="0.3">
      <c r="N15" s="10" t="s">
        <v>390</v>
      </c>
      <c r="Q15" s="12" t="s">
        <v>18</v>
      </c>
    </row>
    <row r="16" spans="2:17" ht="76.5" x14ac:dyDescent="0.3">
      <c r="N16" s="10" t="s">
        <v>391</v>
      </c>
      <c r="Q16" s="12" t="s">
        <v>414</v>
      </c>
    </row>
    <row r="17" spans="14:17" ht="25.5" x14ac:dyDescent="0.3">
      <c r="N17" s="10" t="s">
        <v>392</v>
      </c>
      <c r="Q17" s="12" t="s">
        <v>19</v>
      </c>
    </row>
    <row r="18" spans="14:17" ht="25.5" x14ac:dyDescent="0.3">
      <c r="N18" s="10" t="s">
        <v>393</v>
      </c>
      <c r="Q18" s="12" t="s">
        <v>11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5D1-7F76-4B2E-96F2-F135FBE8AFF3}">
  <dimension ref="B3:N158"/>
  <sheetViews>
    <sheetView topLeftCell="A4" workbookViewId="0">
      <selection activeCell="J1" sqref="J1"/>
    </sheetView>
  </sheetViews>
  <sheetFormatPr baseColWidth="10" defaultRowHeight="16.5" x14ac:dyDescent="0.3"/>
  <cols>
    <col min="1" max="1" width="11.42578125" style="18"/>
    <col min="2" max="2" width="29.85546875" style="18" customWidth="1"/>
    <col min="3" max="4" width="11.42578125" style="18"/>
    <col min="5" max="5" width="28.28515625" style="18" customWidth="1"/>
    <col min="6" max="6" width="11.42578125" style="18"/>
    <col min="7" max="7" width="25.140625" style="18" customWidth="1"/>
    <col min="8" max="9" width="11.42578125" style="18"/>
    <col min="10" max="10" width="30.140625" style="21" customWidth="1"/>
    <col min="11" max="13" width="11.42578125" style="18"/>
    <col min="14" max="14" width="27.28515625" style="14" customWidth="1"/>
    <col min="15" max="16384" width="11.42578125" style="18"/>
  </cols>
  <sheetData>
    <row r="3" spans="2:14" x14ac:dyDescent="0.3">
      <c r="B3" s="33" t="s">
        <v>207</v>
      </c>
      <c r="E3" s="33" t="s">
        <v>365</v>
      </c>
      <c r="G3" s="76" t="s">
        <v>367</v>
      </c>
      <c r="J3" s="77" t="s">
        <v>369</v>
      </c>
      <c r="N3" s="77" t="s">
        <v>63</v>
      </c>
    </row>
    <row r="4" spans="2:14" ht="49.5" x14ac:dyDescent="0.3">
      <c r="B4" s="89" t="s">
        <v>208</v>
      </c>
      <c r="E4" s="34" t="s">
        <v>205</v>
      </c>
      <c r="G4" s="63" t="s">
        <v>206</v>
      </c>
      <c r="J4" s="78" t="s">
        <v>242</v>
      </c>
      <c r="N4" s="71" t="s">
        <v>243</v>
      </c>
    </row>
    <row r="5" spans="2:14" ht="66" x14ac:dyDescent="0.3">
      <c r="B5" s="89" t="s">
        <v>192</v>
      </c>
      <c r="E5" s="34" t="s">
        <v>203</v>
      </c>
      <c r="G5" s="63" t="s">
        <v>204</v>
      </c>
      <c r="J5" s="78" t="s">
        <v>348</v>
      </c>
      <c r="N5" s="71" t="s">
        <v>244</v>
      </c>
    </row>
    <row r="6" spans="2:14" ht="82.5" x14ac:dyDescent="0.3">
      <c r="B6" s="89" t="s">
        <v>185</v>
      </c>
      <c r="E6" s="34" t="s">
        <v>201</v>
      </c>
      <c r="G6" s="63" t="s">
        <v>202</v>
      </c>
      <c r="J6" s="78" t="s">
        <v>332</v>
      </c>
      <c r="N6" s="71" t="s">
        <v>243</v>
      </c>
    </row>
    <row r="7" spans="2:14" ht="66" x14ac:dyDescent="0.3">
      <c r="B7" s="89" t="s">
        <v>180</v>
      </c>
      <c r="E7" s="34" t="s">
        <v>199</v>
      </c>
      <c r="G7" s="63" t="s">
        <v>200</v>
      </c>
      <c r="J7" s="78" t="s">
        <v>341</v>
      </c>
      <c r="N7" s="71" t="s">
        <v>245</v>
      </c>
    </row>
    <row r="8" spans="2:14" ht="66" x14ac:dyDescent="0.3">
      <c r="B8" s="90" t="s">
        <v>178</v>
      </c>
      <c r="E8" s="34" t="s">
        <v>197</v>
      </c>
      <c r="G8" s="63" t="s">
        <v>198</v>
      </c>
      <c r="J8" s="78" t="s">
        <v>345</v>
      </c>
      <c r="N8" s="71" t="s">
        <v>246</v>
      </c>
    </row>
    <row r="9" spans="2:14" ht="66" x14ac:dyDescent="0.3">
      <c r="E9" s="34" t="s">
        <v>195</v>
      </c>
      <c r="G9" s="63" t="s">
        <v>196</v>
      </c>
      <c r="J9" s="78" t="s">
        <v>329</v>
      </c>
      <c r="N9" s="71" t="s">
        <v>247</v>
      </c>
    </row>
    <row r="10" spans="2:14" ht="49.5" x14ac:dyDescent="0.3">
      <c r="E10" s="34" t="s">
        <v>193</v>
      </c>
      <c r="G10" s="63" t="s">
        <v>194</v>
      </c>
      <c r="J10" s="78" t="s">
        <v>338</v>
      </c>
      <c r="N10" s="71" t="s">
        <v>246</v>
      </c>
    </row>
    <row r="11" spans="2:14" ht="66" x14ac:dyDescent="0.3">
      <c r="E11" s="34" t="s">
        <v>190</v>
      </c>
      <c r="G11" s="63" t="s">
        <v>191</v>
      </c>
      <c r="J11" s="78" t="s">
        <v>349</v>
      </c>
      <c r="N11" s="71" t="s">
        <v>244</v>
      </c>
    </row>
    <row r="12" spans="2:14" ht="66" x14ac:dyDescent="0.3">
      <c r="E12" s="34" t="s">
        <v>188</v>
      </c>
      <c r="G12" s="63" t="s">
        <v>189</v>
      </c>
      <c r="J12" s="78" t="s">
        <v>254</v>
      </c>
      <c r="N12" s="71" t="s">
        <v>247</v>
      </c>
    </row>
    <row r="13" spans="2:14" ht="66" x14ac:dyDescent="0.3">
      <c r="E13" s="34" t="s">
        <v>186</v>
      </c>
      <c r="G13" s="63" t="s">
        <v>187</v>
      </c>
      <c r="J13" s="78" t="s">
        <v>272</v>
      </c>
      <c r="N13" s="71" t="s">
        <v>245</v>
      </c>
    </row>
    <row r="14" spans="2:14" ht="66" x14ac:dyDescent="0.3">
      <c r="E14" s="34" t="s">
        <v>183</v>
      </c>
      <c r="G14" s="63" t="s">
        <v>184</v>
      </c>
      <c r="J14" s="78" t="s">
        <v>274</v>
      </c>
      <c r="N14" s="71" t="s">
        <v>249</v>
      </c>
    </row>
    <row r="15" spans="2:14" ht="49.5" x14ac:dyDescent="0.3">
      <c r="E15" s="34" t="s">
        <v>181</v>
      </c>
      <c r="G15" s="63" t="s">
        <v>182</v>
      </c>
      <c r="J15" s="78" t="s">
        <v>264</v>
      </c>
      <c r="N15" s="71" t="s">
        <v>251</v>
      </c>
    </row>
    <row r="16" spans="2:14" ht="66" x14ac:dyDescent="0.3">
      <c r="E16" s="91" t="s">
        <v>178</v>
      </c>
      <c r="G16" s="88" t="s">
        <v>178</v>
      </c>
      <c r="J16" s="78" t="s">
        <v>313</v>
      </c>
      <c r="N16" s="71" t="s">
        <v>252</v>
      </c>
    </row>
    <row r="17" spans="10:14" ht="33" x14ac:dyDescent="0.3">
      <c r="J17" s="78" t="s">
        <v>248</v>
      </c>
      <c r="N17" s="71" t="s">
        <v>251</v>
      </c>
    </row>
    <row r="18" spans="10:14" ht="66" x14ac:dyDescent="0.3">
      <c r="J18" s="78" t="s">
        <v>250</v>
      </c>
      <c r="N18" s="71" t="s">
        <v>253</v>
      </c>
    </row>
    <row r="19" spans="10:14" ht="66" x14ac:dyDescent="0.3">
      <c r="J19" s="78" t="s">
        <v>266</v>
      </c>
      <c r="N19" s="71" t="s">
        <v>252</v>
      </c>
    </row>
    <row r="20" spans="10:14" ht="66" x14ac:dyDescent="0.3">
      <c r="J20" s="78" t="s">
        <v>289</v>
      </c>
      <c r="N20" s="71" t="s">
        <v>255</v>
      </c>
    </row>
    <row r="21" spans="10:14" ht="66" x14ac:dyDescent="0.3">
      <c r="J21" s="78" t="s">
        <v>291</v>
      </c>
      <c r="N21" s="71" t="s">
        <v>256</v>
      </c>
    </row>
    <row r="22" spans="10:14" ht="66" x14ac:dyDescent="0.3">
      <c r="J22" s="78" t="s">
        <v>294</v>
      </c>
      <c r="N22" s="71" t="s">
        <v>257</v>
      </c>
    </row>
    <row r="23" spans="10:14" ht="49.5" x14ac:dyDescent="0.3">
      <c r="J23" s="78" t="s">
        <v>286</v>
      </c>
      <c r="N23" s="71" t="s">
        <v>258</v>
      </c>
    </row>
    <row r="24" spans="10:14" ht="66" x14ac:dyDescent="0.3">
      <c r="J24" s="78" t="s">
        <v>296</v>
      </c>
      <c r="N24" s="71" t="s">
        <v>259</v>
      </c>
    </row>
    <row r="25" spans="10:14" ht="49.5" x14ac:dyDescent="0.3">
      <c r="J25" s="78" t="s">
        <v>303</v>
      </c>
      <c r="N25" s="71" t="s">
        <v>260</v>
      </c>
    </row>
    <row r="26" spans="10:14" ht="49.5" x14ac:dyDescent="0.3">
      <c r="J26" s="78" t="s">
        <v>320</v>
      </c>
      <c r="N26" s="71" t="s">
        <v>261</v>
      </c>
    </row>
    <row r="27" spans="10:14" ht="49.5" x14ac:dyDescent="0.3">
      <c r="J27" s="78" t="s">
        <v>299</v>
      </c>
      <c r="N27" s="71" t="s">
        <v>262</v>
      </c>
    </row>
    <row r="28" spans="10:14" ht="49.5" x14ac:dyDescent="0.3">
      <c r="J28" s="21" t="s">
        <v>178</v>
      </c>
      <c r="N28" s="71" t="s">
        <v>263</v>
      </c>
    </row>
    <row r="29" spans="10:14" ht="66" x14ac:dyDescent="0.3">
      <c r="N29" s="71" t="s">
        <v>265</v>
      </c>
    </row>
    <row r="30" spans="10:14" ht="33" x14ac:dyDescent="0.3">
      <c r="N30" s="71" t="s">
        <v>267</v>
      </c>
    </row>
    <row r="31" spans="10:14" ht="33" x14ac:dyDescent="0.3">
      <c r="N31" s="71" t="s">
        <v>268</v>
      </c>
    </row>
    <row r="32" spans="10:14" ht="49.5" x14ac:dyDescent="0.3">
      <c r="N32" s="71" t="s">
        <v>255</v>
      </c>
    </row>
    <row r="33" spans="14:14" ht="49.5" x14ac:dyDescent="0.3">
      <c r="N33" s="71" t="s">
        <v>256</v>
      </c>
    </row>
    <row r="34" spans="14:14" ht="49.5" x14ac:dyDescent="0.3">
      <c r="N34" s="71" t="s">
        <v>259</v>
      </c>
    </row>
    <row r="35" spans="14:14" ht="49.5" x14ac:dyDescent="0.3">
      <c r="N35" s="71" t="s">
        <v>256</v>
      </c>
    </row>
    <row r="36" spans="14:14" ht="66" x14ac:dyDescent="0.3">
      <c r="N36" s="71" t="s">
        <v>257</v>
      </c>
    </row>
    <row r="37" spans="14:14" ht="49.5" x14ac:dyDescent="0.3">
      <c r="N37" s="71" t="s">
        <v>258</v>
      </c>
    </row>
    <row r="38" spans="14:14" ht="49.5" x14ac:dyDescent="0.3">
      <c r="N38" s="71" t="s">
        <v>259</v>
      </c>
    </row>
    <row r="39" spans="14:14" ht="33" x14ac:dyDescent="0.3">
      <c r="N39" s="71" t="s">
        <v>260</v>
      </c>
    </row>
    <row r="40" spans="14:14" ht="49.5" x14ac:dyDescent="0.3">
      <c r="N40" s="71" t="s">
        <v>261</v>
      </c>
    </row>
    <row r="41" spans="14:14" x14ac:dyDescent="0.3">
      <c r="N41" s="71" t="s">
        <v>269</v>
      </c>
    </row>
    <row r="42" spans="14:14" ht="33" x14ac:dyDescent="0.3">
      <c r="N42" s="71" t="s">
        <v>270</v>
      </c>
    </row>
    <row r="43" spans="14:14" ht="49.5" x14ac:dyDescent="0.3">
      <c r="N43" s="71" t="s">
        <v>271</v>
      </c>
    </row>
    <row r="44" spans="14:14" x14ac:dyDescent="0.3">
      <c r="N44" s="71" t="s">
        <v>273</v>
      </c>
    </row>
    <row r="45" spans="14:14" ht="66" x14ac:dyDescent="0.3">
      <c r="N45" s="71" t="s">
        <v>275</v>
      </c>
    </row>
    <row r="46" spans="14:14" ht="49.5" x14ac:dyDescent="0.3">
      <c r="N46" s="71" t="s">
        <v>276</v>
      </c>
    </row>
    <row r="47" spans="14:14" x14ac:dyDescent="0.3">
      <c r="N47" s="71" t="s">
        <v>277</v>
      </c>
    </row>
    <row r="48" spans="14:14" ht="49.5" x14ac:dyDescent="0.3">
      <c r="N48" s="71" t="s">
        <v>258</v>
      </c>
    </row>
    <row r="49" spans="14:14" ht="49.5" x14ac:dyDescent="0.3">
      <c r="N49" s="71" t="s">
        <v>278</v>
      </c>
    </row>
    <row r="50" spans="14:14" ht="33" x14ac:dyDescent="0.3">
      <c r="N50" s="71" t="s">
        <v>279</v>
      </c>
    </row>
    <row r="51" spans="14:14" x14ac:dyDescent="0.3">
      <c r="N51" s="71" t="s">
        <v>280</v>
      </c>
    </row>
    <row r="52" spans="14:14" x14ac:dyDescent="0.3">
      <c r="N52" s="71" t="s">
        <v>277</v>
      </c>
    </row>
    <row r="53" spans="14:14" ht="66" x14ac:dyDescent="0.3">
      <c r="N53" s="71" t="s">
        <v>281</v>
      </c>
    </row>
    <row r="54" spans="14:14" ht="66" x14ac:dyDescent="0.3">
      <c r="N54" s="71" t="s">
        <v>281</v>
      </c>
    </row>
    <row r="55" spans="14:14" ht="33" x14ac:dyDescent="0.3">
      <c r="N55" s="71" t="s">
        <v>279</v>
      </c>
    </row>
    <row r="56" spans="14:14" ht="33" x14ac:dyDescent="0.3">
      <c r="N56" s="71" t="s">
        <v>270</v>
      </c>
    </row>
    <row r="57" spans="14:14" x14ac:dyDescent="0.3">
      <c r="N57" s="71" t="s">
        <v>262</v>
      </c>
    </row>
    <row r="58" spans="14:14" x14ac:dyDescent="0.3">
      <c r="N58" s="71" t="s">
        <v>262</v>
      </c>
    </row>
    <row r="59" spans="14:14" ht="49.5" x14ac:dyDescent="0.3">
      <c r="N59" s="71" t="s">
        <v>271</v>
      </c>
    </row>
    <row r="60" spans="14:14" ht="49.5" x14ac:dyDescent="0.3">
      <c r="N60" s="71" t="s">
        <v>271</v>
      </c>
    </row>
    <row r="61" spans="14:14" ht="49.5" x14ac:dyDescent="0.3">
      <c r="N61" s="71" t="s">
        <v>263</v>
      </c>
    </row>
    <row r="62" spans="14:14" ht="49.5" x14ac:dyDescent="0.3">
      <c r="N62" s="71" t="s">
        <v>263</v>
      </c>
    </row>
    <row r="63" spans="14:14" x14ac:dyDescent="0.3">
      <c r="N63" s="71" t="s">
        <v>282</v>
      </c>
    </row>
    <row r="64" spans="14:14" ht="66" x14ac:dyDescent="0.3">
      <c r="N64" s="71" t="s">
        <v>283</v>
      </c>
    </row>
    <row r="65" spans="14:14" ht="66" x14ac:dyDescent="0.3">
      <c r="N65" s="71" t="s">
        <v>275</v>
      </c>
    </row>
    <row r="66" spans="14:14" ht="66" x14ac:dyDescent="0.3">
      <c r="N66" s="71" t="s">
        <v>284</v>
      </c>
    </row>
    <row r="67" spans="14:14" ht="49.5" x14ac:dyDescent="0.3">
      <c r="N67" s="71" t="s">
        <v>276</v>
      </c>
    </row>
    <row r="68" spans="14:14" ht="66" x14ac:dyDescent="0.3">
      <c r="N68" s="71" t="s">
        <v>285</v>
      </c>
    </row>
    <row r="69" spans="14:14" ht="66" x14ac:dyDescent="0.3">
      <c r="N69" s="71" t="s">
        <v>265</v>
      </c>
    </row>
    <row r="70" spans="14:14" ht="33" x14ac:dyDescent="0.3">
      <c r="N70" s="71" t="s">
        <v>287</v>
      </c>
    </row>
    <row r="71" spans="14:14" ht="49.5" x14ac:dyDescent="0.3">
      <c r="N71" s="71" t="s">
        <v>255</v>
      </c>
    </row>
    <row r="72" spans="14:14" ht="66" x14ac:dyDescent="0.3">
      <c r="N72" s="71" t="s">
        <v>257</v>
      </c>
    </row>
    <row r="73" spans="14:14" ht="33" x14ac:dyDescent="0.3">
      <c r="N73" s="71" t="s">
        <v>260</v>
      </c>
    </row>
    <row r="74" spans="14:14" ht="49.5" x14ac:dyDescent="0.3">
      <c r="N74" s="71" t="s">
        <v>261</v>
      </c>
    </row>
    <row r="75" spans="14:14" ht="49.5" x14ac:dyDescent="0.3">
      <c r="N75" s="71" t="s">
        <v>278</v>
      </c>
    </row>
    <row r="76" spans="14:14" ht="49.5" x14ac:dyDescent="0.3">
      <c r="N76" s="71" t="s">
        <v>278</v>
      </c>
    </row>
    <row r="77" spans="14:14" x14ac:dyDescent="0.3">
      <c r="N77" s="71" t="s">
        <v>269</v>
      </c>
    </row>
    <row r="78" spans="14:14" x14ac:dyDescent="0.3">
      <c r="N78" s="71" t="s">
        <v>269</v>
      </c>
    </row>
    <row r="79" spans="14:14" ht="33" x14ac:dyDescent="0.3">
      <c r="N79" s="71" t="s">
        <v>279</v>
      </c>
    </row>
    <row r="80" spans="14:14" ht="33" x14ac:dyDescent="0.3">
      <c r="N80" s="71" t="s">
        <v>270</v>
      </c>
    </row>
    <row r="81" spans="14:14" x14ac:dyDescent="0.3">
      <c r="N81" s="71" t="s">
        <v>282</v>
      </c>
    </row>
    <row r="82" spans="14:14" ht="66" x14ac:dyDescent="0.3">
      <c r="N82" s="71" t="s">
        <v>283</v>
      </c>
    </row>
    <row r="83" spans="14:14" ht="66" x14ac:dyDescent="0.3">
      <c r="N83" s="71" t="s">
        <v>284</v>
      </c>
    </row>
    <row r="84" spans="14:14" ht="66" x14ac:dyDescent="0.3">
      <c r="N84" s="71" t="s">
        <v>285</v>
      </c>
    </row>
    <row r="85" spans="14:14" x14ac:dyDescent="0.3">
      <c r="N85" s="71" t="s">
        <v>288</v>
      </c>
    </row>
    <row r="86" spans="14:14" ht="82.5" x14ac:dyDescent="0.3">
      <c r="N86" s="71" t="s">
        <v>290</v>
      </c>
    </row>
    <row r="87" spans="14:14" ht="33" x14ac:dyDescent="0.3">
      <c r="N87" s="71" t="s">
        <v>292</v>
      </c>
    </row>
    <row r="88" spans="14:14" ht="82.5" x14ac:dyDescent="0.3">
      <c r="N88" s="71" t="s">
        <v>293</v>
      </c>
    </row>
    <row r="89" spans="14:14" ht="82.5" x14ac:dyDescent="0.3">
      <c r="N89" s="71" t="s">
        <v>295</v>
      </c>
    </row>
    <row r="90" spans="14:14" ht="66" x14ac:dyDescent="0.3">
      <c r="N90" s="71" t="s">
        <v>297</v>
      </c>
    </row>
    <row r="91" spans="14:14" ht="82.5" x14ac:dyDescent="0.3">
      <c r="N91" s="71" t="s">
        <v>298</v>
      </c>
    </row>
    <row r="92" spans="14:14" ht="49.5" x14ac:dyDescent="0.3">
      <c r="N92" s="71" t="s">
        <v>300</v>
      </c>
    </row>
    <row r="93" spans="14:14" ht="33" x14ac:dyDescent="0.3">
      <c r="N93" s="71" t="s">
        <v>301</v>
      </c>
    </row>
    <row r="94" spans="14:14" ht="82.5" x14ac:dyDescent="0.3">
      <c r="N94" s="71" t="s">
        <v>302</v>
      </c>
    </row>
    <row r="95" spans="14:14" ht="82.5" x14ac:dyDescent="0.3">
      <c r="N95" s="71" t="s">
        <v>304</v>
      </c>
    </row>
    <row r="96" spans="14:14" ht="49.5" x14ac:dyDescent="0.3">
      <c r="N96" s="71" t="s">
        <v>305</v>
      </c>
    </row>
    <row r="97" spans="14:14" ht="49.5" x14ac:dyDescent="0.3">
      <c r="N97" s="71" t="s">
        <v>306</v>
      </c>
    </row>
    <row r="98" spans="14:14" ht="82.5" x14ac:dyDescent="0.3">
      <c r="N98" s="71" t="s">
        <v>307</v>
      </c>
    </row>
    <row r="99" spans="14:14" ht="82.5" x14ac:dyDescent="0.3">
      <c r="N99" s="71" t="s">
        <v>308</v>
      </c>
    </row>
    <row r="100" spans="14:14" ht="82.5" x14ac:dyDescent="0.3">
      <c r="N100" s="71" t="s">
        <v>309</v>
      </c>
    </row>
    <row r="101" spans="14:14" ht="99" x14ac:dyDescent="0.3">
      <c r="N101" s="71" t="s">
        <v>310</v>
      </c>
    </row>
    <row r="102" spans="14:14" ht="82.5" x14ac:dyDescent="0.3">
      <c r="N102" s="71" t="s">
        <v>311</v>
      </c>
    </row>
    <row r="103" spans="14:14" ht="66" x14ac:dyDescent="0.3">
      <c r="N103" s="71" t="s">
        <v>312</v>
      </c>
    </row>
    <row r="104" spans="14:14" ht="33" x14ac:dyDescent="0.3">
      <c r="N104" s="71" t="s">
        <v>314</v>
      </c>
    </row>
    <row r="105" spans="14:14" ht="49.5" x14ac:dyDescent="0.3">
      <c r="N105" s="71" t="s">
        <v>315</v>
      </c>
    </row>
    <row r="106" spans="14:14" ht="49.5" x14ac:dyDescent="0.3">
      <c r="N106" s="71" t="s">
        <v>316</v>
      </c>
    </row>
    <row r="107" spans="14:14" ht="49.5" x14ac:dyDescent="0.3">
      <c r="N107" s="71" t="s">
        <v>317</v>
      </c>
    </row>
    <row r="108" spans="14:14" ht="49.5" x14ac:dyDescent="0.3">
      <c r="N108" s="71" t="s">
        <v>318</v>
      </c>
    </row>
    <row r="109" spans="14:14" ht="66" x14ac:dyDescent="0.3">
      <c r="N109" s="71" t="s">
        <v>319</v>
      </c>
    </row>
    <row r="110" spans="14:14" ht="66" x14ac:dyDescent="0.3">
      <c r="N110" s="71" t="s">
        <v>321</v>
      </c>
    </row>
    <row r="111" spans="14:14" ht="49.5" x14ac:dyDescent="0.3">
      <c r="N111" s="71" t="s">
        <v>322</v>
      </c>
    </row>
    <row r="112" spans="14:14" ht="66" x14ac:dyDescent="0.3">
      <c r="N112" s="71" t="s">
        <v>321</v>
      </c>
    </row>
    <row r="113" spans="14:14" ht="82.5" x14ac:dyDescent="0.3">
      <c r="N113" s="71" t="s">
        <v>323</v>
      </c>
    </row>
    <row r="114" spans="14:14" ht="82.5" x14ac:dyDescent="0.3">
      <c r="N114" s="71" t="s">
        <v>323</v>
      </c>
    </row>
    <row r="115" spans="14:14" ht="82.5" x14ac:dyDescent="0.3">
      <c r="N115" s="71" t="s">
        <v>324</v>
      </c>
    </row>
    <row r="116" spans="14:14" ht="82.5" x14ac:dyDescent="0.3">
      <c r="N116" s="71" t="s">
        <v>324</v>
      </c>
    </row>
    <row r="117" spans="14:14" ht="49.5" x14ac:dyDescent="0.3">
      <c r="N117" s="71" t="s">
        <v>322</v>
      </c>
    </row>
    <row r="118" spans="14:14" ht="66" x14ac:dyDescent="0.3">
      <c r="N118" s="71" t="s">
        <v>325</v>
      </c>
    </row>
    <row r="119" spans="14:14" ht="33" x14ac:dyDescent="0.3">
      <c r="N119" s="71" t="s">
        <v>326</v>
      </c>
    </row>
    <row r="120" spans="14:14" ht="49.5" x14ac:dyDescent="0.3">
      <c r="N120" s="71" t="s">
        <v>327</v>
      </c>
    </row>
    <row r="121" spans="14:14" ht="66" x14ac:dyDescent="0.3">
      <c r="N121" s="71" t="s">
        <v>328</v>
      </c>
    </row>
    <row r="122" spans="14:14" x14ac:dyDescent="0.3">
      <c r="N122" s="71" t="s">
        <v>330</v>
      </c>
    </row>
    <row r="123" spans="14:14" ht="33" x14ac:dyDescent="0.3">
      <c r="N123" s="71" t="s">
        <v>331</v>
      </c>
    </row>
    <row r="124" spans="14:14" ht="49.5" x14ac:dyDescent="0.3">
      <c r="N124" s="71" t="s">
        <v>333</v>
      </c>
    </row>
    <row r="125" spans="14:14" ht="66" x14ac:dyDescent="0.3">
      <c r="N125" s="71" t="s">
        <v>334</v>
      </c>
    </row>
    <row r="126" spans="14:14" ht="33" x14ac:dyDescent="0.3">
      <c r="N126" s="71" t="s">
        <v>335</v>
      </c>
    </row>
    <row r="127" spans="14:14" ht="82.5" x14ac:dyDescent="0.3">
      <c r="N127" s="71" t="s">
        <v>336</v>
      </c>
    </row>
    <row r="128" spans="14:14" ht="82.5" x14ac:dyDescent="0.3">
      <c r="N128" s="71" t="s">
        <v>337</v>
      </c>
    </row>
    <row r="129" spans="14:14" ht="33" x14ac:dyDescent="0.3">
      <c r="N129" s="71" t="s">
        <v>339</v>
      </c>
    </row>
    <row r="130" spans="14:14" ht="49.5" x14ac:dyDescent="0.3">
      <c r="N130" s="71" t="s">
        <v>340</v>
      </c>
    </row>
    <row r="131" spans="14:14" ht="99" x14ac:dyDescent="0.3">
      <c r="N131" s="71" t="s">
        <v>342</v>
      </c>
    </row>
    <row r="132" spans="14:14" ht="99" x14ac:dyDescent="0.3">
      <c r="N132" s="71" t="s">
        <v>343</v>
      </c>
    </row>
    <row r="133" spans="14:14" ht="115.5" x14ac:dyDescent="0.3">
      <c r="N133" s="71" t="s">
        <v>344</v>
      </c>
    </row>
    <row r="134" spans="14:14" ht="99" x14ac:dyDescent="0.3">
      <c r="N134" s="71" t="s">
        <v>346</v>
      </c>
    </row>
    <row r="135" spans="14:14" ht="82.5" x14ac:dyDescent="0.3">
      <c r="N135" s="71" t="s">
        <v>347</v>
      </c>
    </row>
    <row r="136" spans="14:14" ht="82.5" x14ac:dyDescent="0.3">
      <c r="N136" s="71" t="s">
        <v>347</v>
      </c>
    </row>
    <row r="137" spans="14:14" ht="99" x14ac:dyDescent="0.3">
      <c r="N137" s="71" t="s">
        <v>346</v>
      </c>
    </row>
    <row r="138" spans="14:14" ht="99" x14ac:dyDescent="0.3">
      <c r="N138" s="71" t="s">
        <v>346</v>
      </c>
    </row>
    <row r="139" spans="14:14" ht="82.5" x14ac:dyDescent="0.3">
      <c r="N139" s="71" t="s">
        <v>347</v>
      </c>
    </row>
    <row r="140" spans="14:14" ht="99" x14ac:dyDescent="0.3">
      <c r="N140" s="71" t="s">
        <v>342</v>
      </c>
    </row>
    <row r="141" spans="14:14" ht="99" x14ac:dyDescent="0.3">
      <c r="N141" s="71" t="s">
        <v>343</v>
      </c>
    </row>
    <row r="142" spans="14:14" ht="115.5" x14ac:dyDescent="0.3">
      <c r="N142" s="71" t="s">
        <v>344</v>
      </c>
    </row>
    <row r="143" spans="14:14" ht="99" x14ac:dyDescent="0.3">
      <c r="N143" s="71" t="s">
        <v>342</v>
      </c>
    </row>
    <row r="144" spans="14:14" ht="99" x14ac:dyDescent="0.3">
      <c r="N144" s="71" t="s">
        <v>343</v>
      </c>
    </row>
    <row r="145" spans="14:14" ht="99" x14ac:dyDescent="0.3">
      <c r="N145" s="71" t="s">
        <v>343</v>
      </c>
    </row>
    <row r="146" spans="14:14" ht="115.5" x14ac:dyDescent="0.3">
      <c r="N146" s="71" t="s">
        <v>344</v>
      </c>
    </row>
    <row r="147" spans="14:14" ht="115.5" x14ac:dyDescent="0.3">
      <c r="N147" s="71" t="s">
        <v>344</v>
      </c>
    </row>
    <row r="148" spans="14:14" ht="99" x14ac:dyDescent="0.3">
      <c r="N148" s="71" t="s">
        <v>342</v>
      </c>
    </row>
    <row r="149" spans="14:14" ht="33" x14ac:dyDescent="0.3">
      <c r="N149" s="71" t="s">
        <v>373</v>
      </c>
    </row>
    <row r="150" spans="14:14" x14ac:dyDescent="0.3">
      <c r="N150" s="71" t="s">
        <v>372</v>
      </c>
    </row>
    <row r="151" spans="14:14" x14ac:dyDescent="0.3">
      <c r="N151" s="71" t="s">
        <v>350</v>
      </c>
    </row>
    <row r="152" spans="14:14" x14ac:dyDescent="0.3">
      <c r="N152" s="71" t="s">
        <v>351</v>
      </c>
    </row>
    <row r="153" spans="14:14" ht="33" x14ac:dyDescent="0.3">
      <c r="N153" s="71" t="s">
        <v>371</v>
      </c>
    </row>
    <row r="154" spans="14:14" x14ac:dyDescent="0.3">
      <c r="N154" s="71" t="s">
        <v>370</v>
      </c>
    </row>
    <row r="155" spans="14:14" ht="33" x14ac:dyDescent="0.3">
      <c r="N155" s="71" t="s">
        <v>352</v>
      </c>
    </row>
    <row r="156" spans="14:14" ht="33" x14ac:dyDescent="0.3">
      <c r="N156" s="71" t="s">
        <v>353</v>
      </c>
    </row>
    <row r="157" spans="14:14" ht="33" x14ac:dyDescent="0.3">
      <c r="N157" s="71" t="s">
        <v>405</v>
      </c>
    </row>
    <row r="158" spans="14:14" x14ac:dyDescent="0.3">
      <c r="N158" s="71" t="s">
        <v>178</v>
      </c>
    </row>
  </sheetData>
  <pageMargins left="0.7" right="0.7" top="0.75" bottom="0.75" header="0.3" footer="0.3"/>
  <pageSetup paperSize="9" scale="50" orientation="portrait" r:id="rId1"/>
  <ignoredErrors>
    <ignoredError sqref="G4:G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8027-D7CF-4324-9E98-C59685034805}">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9"/>
  <sheetViews>
    <sheetView zoomScale="80" zoomScaleNormal="80" zoomScaleSheetLayoutView="86" workbookViewId="0"/>
  </sheetViews>
  <sheetFormatPr baseColWidth="10" defaultColWidth="11.42578125" defaultRowHeight="16.5" x14ac:dyDescent="0.3"/>
  <cols>
    <col min="1" max="1" width="5.7109375" style="36" customWidth="1"/>
    <col min="2" max="2" width="81" style="36" customWidth="1"/>
    <col min="3" max="5" width="11.42578125" style="36"/>
    <col min="6" max="6" width="5" style="36" customWidth="1"/>
    <col min="7" max="7" width="4.28515625" style="36" customWidth="1"/>
    <col min="8" max="16384" width="11.42578125" style="36"/>
  </cols>
  <sheetData>
    <row r="2" spans="1:6" ht="61.9" customHeight="1" x14ac:dyDescent="0.3"/>
    <row r="3" spans="1:6" x14ac:dyDescent="0.3">
      <c r="B3" s="18"/>
    </row>
    <row r="4" spans="1:6" ht="9" customHeight="1" x14ac:dyDescent="0.3"/>
    <row r="5" spans="1:6" ht="29.25" customHeight="1" x14ac:dyDescent="0.3">
      <c r="A5" s="218" t="s">
        <v>209</v>
      </c>
      <c r="B5" s="218"/>
      <c r="C5" s="218"/>
      <c r="D5" s="218"/>
      <c r="E5" s="218"/>
      <c r="F5" s="218"/>
    </row>
    <row r="6" spans="1:6" ht="29.25" customHeight="1" x14ac:dyDescent="0.3">
      <c r="B6" s="37"/>
      <c r="C6" s="37"/>
      <c r="D6" s="37"/>
      <c r="E6" s="37"/>
      <c r="F6" s="37"/>
    </row>
    <row r="7" spans="1:6" ht="232.5" customHeight="1" x14ac:dyDescent="0.3">
      <c r="A7" s="219" t="s">
        <v>733</v>
      </c>
      <c r="B7" s="219"/>
      <c r="C7" s="219"/>
      <c r="D7" s="219"/>
      <c r="E7" s="219"/>
      <c r="F7" s="219"/>
    </row>
    <row r="8" spans="1:6" ht="74.25" customHeight="1" x14ac:dyDescent="0.3">
      <c r="A8" s="219"/>
      <c r="B8" s="219"/>
      <c r="C8" s="219"/>
      <c r="D8" s="219"/>
      <c r="E8" s="219"/>
      <c r="F8" s="219"/>
    </row>
    <row r="9" spans="1:6" ht="60" customHeight="1" x14ac:dyDescent="0.3">
      <c r="A9" s="219"/>
      <c r="B9" s="219"/>
      <c r="C9" s="219"/>
      <c r="D9" s="219"/>
      <c r="E9" s="219"/>
      <c r="F9" s="219"/>
    </row>
    <row r="10" spans="1:6" ht="51.75" customHeight="1" x14ac:dyDescent="0.3">
      <c r="A10" s="219"/>
      <c r="B10" s="219"/>
      <c r="C10" s="219"/>
      <c r="D10" s="219"/>
      <c r="E10" s="219"/>
      <c r="F10" s="219"/>
    </row>
    <row r="11" spans="1:6" ht="48" customHeight="1" x14ac:dyDescent="0.3">
      <c r="A11" s="219"/>
      <c r="B11" s="219"/>
      <c r="C11" s="219"/>
      <c r="D11" s="219"/>
      <c r="E11" s="219"/>
      <c r="F11" s="219"/>
    </row>
    <row r="12" spans="1:6" ht="39.75" customHeight="1" x14ac:dyDescent="0.3">
      <c r="A12" s="219"/>
      <c r="B12" s="219"/>
      <c r="C12" s="219"/>
      <c r="D12" s="219"/>
      <c r="E12" s="219"/>
      <c r="F12" s="219"/>
    </row>
    <row r="13" spans="1:6" ht="38.25" customHeight="1" x14ac:dyDescent="0.3">
      <c r="A13" s="219"/>
      <c r="B13" s="219"/>
      <c r="C13" s="219"/>
      <c r="D13" s="219"/>
      <c r="E13" s="219"/>
      <c r="F13" s="219"/>
    </row>
    <row r="14" spans="1:6" ht="89.25" customHeight="1" x14ac:dyDescent="0.3">
      <c r="A14" s="219"/>
      <c r="B14" s="219"/>
      <c r="C14" s="219"/>
      <c r="D14" s="219"/>
      <c r="E14" s="219"/>
      <c r="F14" s="219"/>
    </row>
    <row r="15" spans="1:6" x14ac:dyDescent="0.3">
      <c r="B15" s="38"/>
      <c r="C15" s="38"/>
      <c r="D15" s="38"/>
      <c r="E15" s="38"/>
      <c r="F15" s="38"/>
    </row>
    <row r="16" spans="1:6" x14ac:dyDescent="0.3">
      <c r="B16" s="38"/>
      <c r="C16" s="38"/>
      <c r="D16" s="38"/>
      <c r="E16" s="38"/>
      <c r="F16" s="38"/>
    </row>
    <row r="17" spans="2:6" x14ac:dyDescent="0.3">
      <c r="B17" s="38"/>
      <c r="C17" s="38"/>
      <c r="D17" s="38"/>
      <c r="E17" s="38"/>
      <c r="F17" s="38"/>
    </row>
    <row r="18" spans="2:6" x14ac:dyDescent="0.3">
      <c r="B18" s="38"/>
      <c r="C18" s="38"/>
      <c r="D18" s="38"/>
      <c r="E18" s="38"/>
      <c r="F18" s="38"/>
    </row>
    <row r="19" spans="2:6" x14ac:dyDescent="0.3">
      <c r="B19" s="38"/>
      <c r="C19" s="38"/>
      <c r="D19" s="38"/>
      <c r="E19" s="38"/>
      <c r="F19" s="38"/>
    </row>
    <row r="20" spans="2:6" x14ac:dyDescent="0.3">
      <c r="B20" s="38"/>
      <c r="C20" s="38"/>
      <c r="D20" s="38"/>
      <c r="E20" s="38"/>
      <c r="F20" s="38"/>
    </row>
    <row r="21" spans="2:6" x14ac:dyDescent="0.3">
      <c r="B21" s="38"/>
      <c r="C21" s="38"/>
      <c r="D21" s="38"/>
      <c r="E21" s="38"/>
      <c r="F21" s="38"/>
    </row>
    <row r="22" spans="2:6" x14ac:dyDescent="0.3">
      <c r="B22" s="38"/>
      <c r="C22" s="38"/>
      <c r="D22" s="38"/>
      <c r="E22" s="38"/>
      <c r="F22" s="38"/>
    </row>
    <row r="23" spans="2:6" x14ac:dyDescent="0.3">
      <c r="B23" s="38"/>
      <c r="C23" s="38"/>
      <c r="D23" s="38"/>
      <c r="E23" s="38"/>
      <c r="F23" s="38"/>
    </row>
    <row r="24" spans="2:6" x14ac:dyDescent="0.3">
      <c r="B24" s="38"/>
      <c r="C24" s="38"/>
      <c r="D24" s="38"/>
      <c r="E24" s="38"/>
      <c r="F24" s="38"/>
    </row>
    <row r="25" spans="2:6" x14ac:dyDescent="0.3">
      <c r="B25" s="38"/>
      <c r="C25" s="38"/>
      <c r="D25" s="38"/>
      <c r="E25" s="38"/>
      <c r="F25" s="38"/>
    </row>
    <row r="26" spans="2:6" x14ac:dyDescent="0.3">
      <c r="B26" s="38"/>
      <c r="C26" s="38"/>
      <c r="D26" s="38"/>
      <c r="E26" s="38"/>
      <c r="F26" s="38"/>
    </row>
    <row r="27" spans="2:6" x14ac:dyDescent="0.3">
      <c r="B27" s="38"/>
      <c r="C27" s="38"/>
      <c r="D27" s="38"/>
      <c r="E27" s="38"/>
      <c r="F27" s="38"/>
    </row>
    <row r="28" spans="2:6" x14ac:dyDescent="0.3">
      <c r="B28" s="38"/>
      <c r="C28" s="38"/>
      <c r="D28" s="38"/>
      <c r="E28" s="38"/>
      <c r="F28" s="38"/>
    </row>
    <row r="29" spans="2:6" x14ac:dyDescent="0.3">
      <c r="B29" s="38"/>
      <c r="C29" s="38"/>
      <c r="D29" s="38"/>
      <c r="E29" s="38"/>
      <c r="F29" s="38"/>
    </row>
    <row r="30" spans="2:6" x14ac:dyDescent="0.3">
      <c r="B30" s="38"/>
      <c r="C30" s="38"/>
      <c r="D30" s="38"/>
      <c r="E30" s="38"/>
      <c r="F30" s="38"/>
    </row>
    <row r="31" spans="2:6" x14ac:dyDescent="0.3">
      <c r="B31" s="38"/>
      <c r="C31" s="38"/>
      <c r="D31" s="38"/>
      <c r="E31" s="38"/>
      <c r="F31" s="38"/>
    </row>
    <row r="32" spans="2:6" x14ac:dyDescent="0.3">
      <c r="B32" s="38"/>
      <c r="C32" s="38"/>
      <c r="D32" s="38"/>
      <c r="E32" s="38"/>
      <c r="F32" s="38"/>
    </row>
    <row r="33" spans="2:6" x14ac:dyDescent="0.3">
      <c r="B33" s="38"/>
      <c r="C33" s="38"/>
      <c r="D33" s="38"/>
      <c r="E33" s="38"/>
      <c r="F33" s="38"/>
    </row>
    <row r="34" spans="2:6" x14ac:dyDescent="0.3">
      <c r="B34" s="38"/>
      <c r="C34" s="38"/>
      <c r="D34" s="38"/>
      <c r="E34" s="38"/>
      <c r="F34" s="38"/>
    </row>
    <row r="35" spans="2:6" x14ac:dyDescent="0.3">
      <c r="B35" s="39"/>
      <c r="C35" s="39"/>
      <c r="D35" s="39"/>
      <c r="E35" s="39"/>
      <c r="F35" s="39"/>
    </row>
    <row r="36" spans="2:6" x14ac:dyDescent="0.3">
      <c r="B36" s="39"/>
      <c r="C36" s="39"/>
      <c r="D36" s="39"/>
      <c r="E36" s="39"/>
      <c r="F36" s="39"/>
    </row>
    <row r="37" spans="2:6" x14ac:dyDescent="0.3">
      <c r="B37" s="39"/>
      <c r="C37" s="39"/>
      <c r="D37" s="39"/>
      <c r="E37" s="39"/>
      <c r="F37" s="39"/>
    </row>
    <row r="38" spans="2:6" x14ac:dyDescent="0.3">
      <c r="B38" s="39"/>
      <c r="C38" s="39"/>
      <c r="D38" s="39"/>
      <c r="E38" s="39"/>
      <c r="F38" s="39"/>
    </row>
    <row r="39" spans="2:6" x14ac:dyDescent="0.3">
      <c r="B39" s="39"/>
      <c r="C39" s="39"/>
      <c r="D39" s="39"/>
      <c r="E39" s="39"/>
      <c r="F39" s="39"/>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2A6D-2B6C-471D-B67A-FABEC25B559F}">
  <sheetPr>
    <pageSetUpPr fitToPage="1"/>
  </sheetPr>
  <dimension ref="A2:F39"/>
  <sheetViews>
    <sheetView topLeftCell="A7" zoomScale="80" zoomScaleNormal="80" zoomScaleSheetLayoutView="86" workbookViewId="0">
      <selection activeCell="A7" sqref="A7:F14"/>
    </sheetView>
  </sheetViews>
  <sheetFormatPr baseColWidth="10" defaultColWidth="11.42578125" defaultRowHeight="16.5" x14ac:dyDescent="0.3"/>
  <cols>
    <col min="1" max="1" width="5.7109375" style="36" customWidth="1"/>
    <col min="2" max="2" width="81" style="36" customWidth="1"/>
    <col min="3" max="5" width="11.42578125" style="36"/>
    <col min="6" max="6" width="5" style="36" customWidth="1"/>
    <col min="7" max="7" width="4.28515625" style="36" customWidth="1"/>
    <col min="8" max="16384" width="11.42578125" style="36"/>
  </cols>
  <sheetData>
    <row r="2" spans="1:6" ht="61.9" customHeight="1" x14ac:dyDescent="0.3"/>
    <row r="3" spans="1:6" x14ac:dyDescent="0.3">
      <c r="B3" s="18"/>
    </row>
    <row r="4" spans="1:6" ht="9" customHeight="1" x14ac:dyDescent="0.3"/>
    <row r="5" spans="1:6" ht="29.25" customHeight="1" x14ac:dyDescent="0.3">
      <c r="A5" s="218" t="s">
        <v>415</v>
      </c>
      <c r="B5" s="218"/>
      <c r="C5" s="218"/>
      <c r="D5" s="218"/>
      <c r="E5" s="218"/>
      <c r="F5" s="218"/>
    </row>
    <row r="6" spans="1:6" ht="29.25" customHeight="1" x14ac:dyDescent="0.3">
      <c r="B6" s="37"/>
      <c r="C6" s="37"/>
      <c r="D6" s="37"/>
      <c r="E6" s="37"/>
      <c r="F6" s="37"/>
    </row>
    <row r="7" spans="1:6" ht="232.5" customHeight="1" x14ac:dyDescent="0.3">
      <c r="A7" s="219" t="s">
        <v>416</v>
      </c>
      <c r="B7" s="219"/>
      <c r="C7" s="219"/>
      <c r="D7" s="219"/>
      <c r="E7" s="219"/>
      <c r="F7" s="219"/>
    </row>
    <row r="8" spans="1:6" ht="74.25" customHeight="1" x14ac:dyDescent="0.3">
      <c r="A8" s="219"/>
      <c r="B8" s="219"/>
      <c r="C8" s="219"/>
      <c r="D8" s="219"/>
      <c r="E8" s="219"/>
      <c r="F8" s="219"/>
    </row>
    <row r="9" spans="1:6" ht="60" customHeight="1" x14ac:dyDescent="0.3">
      <c r="A9" s="219"/>
      <c r="B9" s="219"/>
      <c r="C9" s="219"/>
      <c r="D9" s="219"/>
      <c r="E9" s="219"/>
      <c r="F9" s="219"/>
    </row>
    <row r="10" spans="1:6" ht="51.75" customHeight="1" x14ac:dyDescent="0.3">
      <c r="A10" s="219"/>
      <c r="B10" s="219"/>
      <c r="C10" s="219"/>
      <c r="D10" s="219"/>
      <c r="E10" s="219"/>
      <c r="F10" s="219"/>
    </row>
    <row r="11" spans="1:6" ht="48" customHeight="1" x14ac:dyDescent="0.3">
      <c r="A11" s="219"/>
      <c r="B11" s="219"/>
      <c r="C11" s="219"/>
      <c r="D11" s="219"/>
      <c r="E11" s="219"/>
      <c r="F11" s="219"/>
    </row>
    <row r="12" spans="1:6" ht="39.75" customHeight="1" x14ac:dyDescent="0.3">
      <c r="A12" s="219"/>
      <c r="B12" s="219"/>
      <c r="C12" s="219"/>
      <c r="D12" s="219"/>
      <c r="E12" s="219"/>
      <c r="F12" s="219"/>
    </row>
    <row r="13" spans="1:6" ht="38.25" customHeight="1" x14ac:dyDescent="0.3">
      <c r="A13" s="219"/>
      <c r="B13" s="219"/>
      <c r="C13" s="219"/>
      <c r="D13" s="219"/>
      <c r="E13" s="219"/>
      <c r="F13" s="219"/>
    </row>
    <row r="14" spans="1:6" ht="89.25" customHeight="1" x14ac:dyDescent="0.3">
      <c r="A14" s="219"/>
      <c r="B14" s="219"/>
      <c r="C14" s="219"/>
      <c r="D14" s="219"/>
      <c r="E14" s="219"/>
      <c r="F14" s="219"/>
    </row>
    <row r="15" spans="1:6" x14ac:dyDescent="0.3">
      <c r="B15" s="38"/>
      <c r="C15" s="38"/>
      <c r="D15" s="38"/>
      <c r="E15" s="38"/>
      <c r="F15" s="38"/>
    </row>
    <row r="16" spans="1:6" x14ac:dyDescent="0.3">
      <c r="B16" s="38"/>
      <c r="C16" s="38"/>
      <c r="D16" s="38"/>
      <c r="E16" s="38"/>
      <c r="F16" s="38"/>
    </row>
    <row r="17" spans="2:6" x14ac:dyDescent="0.3">
      <c r="B17" s="38"/>
      <c r="C17" s="38"/>
      <c r="D17" s="38"/>
      <c r="E17" s="38"/>
      <c r="F17" s="38"/>
    </row>
    <row r="18" spans="2:6" x14ac:dyDescent="0.3">
      <c r="B18" s="38"/>
      <c r="C18" s="38"/>
      <c r="D18" s="38"/>
      <c r="E18" s="38"/>
      <c r="F18" s="38"/>
    </row>
    <row r="19" spans="2:6" x14ac:dyDescent="0.3">
      <c r="B19" s="38"/>
      <c r="C19" s="38"/>
      <c r="D19" s="38"/>
      <c r="E19" s="38"/>
      <c r="F19" s="38"/>
    </row>
    <row r="20" spans="2:6" x14ac:dyDescent="0.3">
      <c r="B20" s="38"/>
      <c r="C20" s="38"/>
      <c r="D20" s="38"/>
      <c r="E20" s="38"/>
      <c r="F20" s="38"/>
    </row>
    <row r="21" spans="2:6" x14ac:dyDescent="0.3">
      <c r="B21" s="38"/>
      <c r="C21" s="38"/>
      <c r="D21" s="38"/>
      <c r="E21" s="38"/>
      <c r="F21" s="38"/>
    </row>
    <row r="22" spans="2:6" x14ac:dyDescent="0.3">
      <c r="B22" s="38"/>
      <c r="C22" s="38"/>
      <c r="D22" s="38"/>
      <c r="E22" s="38"/>
      <c r="F22" s="38"/>
    </row>
    <row r="23" spans="2:6" x14ac:dyDescent="0.3">
      <c r="B23" s="38"/>
      <c r="C23" s="38"/>
      <c r="D23" s="38"/>
      <c r="E23" s="38"/>
      <c r="F23" s="38"/>
    </row>
    <row r="24" spans="2:6" x14ac:dyDescent="0.3">
      <c r="B24" s="38"/>
      <c r="C24" s="38"/>
      <c r="D24" s="38"/>
      <c r="E24" s="38"/>
      <c r="F24" s="38"/>
    </row>
    <row r="25" spans="2:6" x14ac:dyDescent="0.3">
      <c r="B25" s="38"/>
      <c r="C25" s="38"/>
      <c r="D25" s="38"/>
      <c r="E25" s="38"/>
      <c r="F25" s="38"/>
    </row>
    <row r="26" spans="2:6" x14ac:dyDescent="0.3">
      <c r="B26" s="38"/>
      <c r="C26" s="38"/>
      <c r="D26" s="38"/>
      <c r="E26" s="38"/>
      <c r="F26" s="38"/>
    </row>
    <row r="27" spans="2:6" x14ac:dyDescent="0.3">
      <c r="B27" s="38"/>
      <c r="C27" s="38"/>
      <c r="D27" s="38"/>
      <c r="E27" s="38"/>
      <c r="F27" s="38"/>
    </row>
    <row r="28" spans="2:6" x14ac:dyDescent="0.3">
      <c r="B28" s="38"/>
      <c r="C28" s="38"/>
      <c r="D28" s="38"/>
      <c r="E28" s="38"/>
      <c r="F28" s="38"/>
    </row>
    <row r="29" spans="2:6" x14ac:dyDescent="0.3">
      <c r="B29" s="38"/>
      <c r="C29" s="38"/>
      <c r="D29" s="38"/>
      <c r="E29" s="38"/>
      <c r="F29" s="38"/>
    </row>
    <row r="30" spans="2:6" x14ac:dyDescent="0.3">
      <c r="B30" s="38"/>
      <c r="C30" s="38"/>
      <c r="D30" s="38"/>
      <c r="E30" s="38"/>
      <c r="F30" s="38"/>
    </row>
    <row r="31" spans="2:6" x14ac:dyDescent="0.3">
      <c r="B31" s="38"/>
      <c r="C31" s="38"/>
      <c r="D31" s="38"/>
      <c r="E31" s="38"/>
      <c r="F31" s="38"/>
    </row>
    <row r="32" spans="2:6" x14ac:dyDescent="0.3">
      <c r="B32" s="38"/>
      <c r="C32" s="38"/>
      <c r="D32" s="38"/>
      <c r="E32" s="38"/>
      <c r="F32" s="38"/>
    </row>
    <row r="33" spans="2:6" x14ac:dyDescent="0.3">
      <c r="B33" s="38"/>
      <c r="C33" s="38"/>
      <c r="D33" s="38"/>
      <c r="E33" s="38"/>
      <c r="F33" s="38"/>
    </row>
    <row r="34" spans="2:6" x14ac:dyDescent="0.3">
      <c r="B34" s="38"/>
      <c r="C34" s="38"/>
      <c r="D34" s="38"/>
      <c r="E34" s="38"/>
      <c r="F34" s="38"/>
    </row>
    <row r="35" spans="2:6" x14ac:dyDescent="0.3">
      <c r="B35" s="39"/>
      <c r="C35" s="39"/>
      <c r="D35" s="39"/>
      <c r="E35" s="39"/>
      <c r="F35" s="39"/>
    </row>
    <row r="36" spans="2:6" x14ac:dyDescent="0.3">
      <c r="B36" s="39"/>
      <c r="C36" s="39"/>
      <c r="D36" s="39"/>
      <c r="E36" s="39"/>
      <c r="F36" s="39"/>
    </row>
    <row r="37" spans="2:6" x14ac:dyDescent="0.3">
      <c r="B37" s="39"/>
      <c r="C37" s="39"/>
      <c r="D37" s="39"/>
      <c r="E37" s="39"/>
      <c r="F37" s="39"/>
    </row>
    <row r="38" spans="2:6" x14ac:dyDescent="0.3">
      <c r="B38" s="39"/>
      <c r="C38" s="39"/>
      <c r="D38" s="39"/>
      <c r="E38" s="39"/>
      <c r="F38" s="39"/>
    </row>
    <row r="39" spans="2:6" x14ac:dyDescent="0.3">
      <c r="B39" s="39"/>
      <c r="C39" s="39"/>
      <c r="D39" s="39"/>
      <c r="E39" s="39"/>
      <c r="F39" s="39"/>
    </row>
  </sheetData>
  <mergeCells count="2">
    <mergeCell ref="A5:F5"/>
    <mergeCell ref="A7:F14"/>
  </mergeCells>
  <printOptions horizontalCentered="1"/>
  <pageMargins left="0.51181102362204722" right="0.51181102362204722" top="0.74803149606299213" bottom="0.74803149606299213" header="0.31496062992125984" footer="0.31496062992125984"/>
  <pageSetup scale="75" orientation="portrait" r:id="rId1"/>
  <headerFooter>
    <oddFooter>&amp;R &amp;"Arial,Normal"&amp;10Página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B3933-40A4-4466-9C92-8420070852F1}">
  <dimension ref="A2:F38"/>
  <sheetViews>
    <sheetView view="pageBreakPreview" zoomScale="91" zoomScaleNormal="100" zoomScaleSheetLayoutView="91" workbookViewId="0">
      <selection activeCell="A7" sqref="A7"/>
    </sheetView>
  </sheetViews>
  <sheetFormatPr baseColWidth="10" defaultColWidth="11.42578125" defaultRowHeight="16.5" x14ac:dyDescent="0.3"/>
  <cols>
    <col min="1" max="1" width="5.7109375" style="81" customWidth="1"/>
    <col min="2" max="2" width="81" style="79" customWidth="1"/>
    <col min="3" max="5" width="11.42578125" style="70"/>
    <col min="6" max="6" width="5" style="70" customWidth="1"/>
    <col min="7" max="7" width="4.28515625" style="70" customWidth="1"/>
    <col min="8" max="16384" width="11.42578125" style="70"/>
  </cols>
  <sheetData>
    <row r="2" spans="1:6" ht="61.9" customHeight="1" x14ac:dyDescent="0.3"/>
    <row r="3" spans="1:6" x14ac:dyDescent="0.3">
      <c r="B3" s="80"/>
    </row>
    <row r="4" spans="1:6" ht="9" customHeight="1" x14ac:dyDescent="0.3"/>
    <row r="5" spans="1:6" ht="29.25" customHeight="1" x14ac:dyDescent="0.3">
      <c r="A5" s="218" t="s">
        <v>394</v>
      </c>
      <c r="B5" s="218"/>
      <c r="C5" s="218"/>
      <c r="D5" s="218"/>
      <c r="E5" s="218"/>
      <c r="F5" s="218"/>
    </row>
    <row r="6" spans="1:6" ht="29.25" customHeight="1" x14ac:dyDescent="0.3">
      <c r="A6" s="220"/>
      <c r="B6" s="220"/>
      <c r="C6" s="220"/>
      <c r="D6" s="220"/>
      <c r="E6" s="220"/>
      <c r="F6" s="221"/>
    </row>
    <row r="7" spans="1:6" ht="31.5" customHeight="1" x14ac:dyDescent="0.3">
      <c r="A7" s="82">
        <v>1</v>
      </c>
      <c r="B7" s="222" t="s">
        <v>403</v>
      </c>
      <c r="C7" s="222"/>
      <c r="D7" s="222"/>
      <c r="E7" s="222"/>
      <c r="F7" s="222"/>
    </row>
    <row r="8" spans="1:6" ht="56.25" customHeight="1" x14ac:dyDescent="0.3">
      <c r="A8" s="83" t="s">
        <v>417</v>
      </c>
      <c r="B8" s="223" t="s">
        <v>395</v>
      </c>
      <c r="C8" s="224"/>
      <c r="D8" s="224"/>
      <c r="E8" s="224"/>
      <c r="F8" s="225"/>
    </row>
    <row r="9" spans="1:6" ht="74.25" customHeight="1" x14ac:dyDescent="0.3">
      <c r="A9" s="83" t="s">
        <v>418</v>
      </c>
      <c r="B9" s="222" t="s">
        <v>396</v>
      </c>
      <c r="C9" s="222"/>
      <c r="D9" s="222"/>
      <c r="E9" s="222"/>
      <c r="F9" s="222"/>
    </row>
    <row r="10" spans="1:6" ht="60" customHeight="1" x14ac:dyDescent="0.3">
      <c r="A10" s="83" t="s">
        <v>419</v>
      </c>
      <c r="B10" s="222" t="s">
        <v>397</v>
      </c>
      <c r="C10" s="222"/>
      <c r="D10" s="222"/>
      <c r="E10" s="222"/>
      <c r="F10" s="222"/>
    </row>
    <row r="11" spans="1:6" ht="51.75" customHeight="1" x14ac:dyDescent="0.3">
      <c r="A11" s="83" t="s">
        <v>420</v>
      </c>
      <c r="B11" s="222" t="s">
        <v>398</v>
      </c>
      <c r="C11" s="222"/>
      <c r="D11" s="222"/>
      <c r="E11" s="222"/>
      <c r="F11" s="222"/>
    </row>
    <row r="12" spans="1:6" ht="48" customHeight="1" x14ac:dyDescent="0.3">
      <c r="A12" s="83" t="s">
        <v>421</v>
      </c>
      <c r="B12" s="222" t="s">
        <v>399</v>
      </c>
      <c r="C12" s="222"/>
      <c r="D12" s="222"/>
      <c r="E12" s="222"/>
      <c r="F12" s="222"/>
    </row>
    <row r="13" spans="1:6" ht="39.75" customHeight="1" x14ac:dyDescent="0.3">
      <c r="A13" s="83" t="s">
        <v>422</v>
      </c>
      <c r="B13" s="222" t="s">
        <v>400</v>
      </c>
      <c r="C13" s="222"/>
      <c r="D13" s="222"/>
      <c r="E13" s="222"/>
      <c r="F13" s="222"/>
    </row>
    <row r="14" spans="1:6" ht="38.25" customHeight="1" x14ac:dyDescent="0.3">
      <c r="A14" s="83" t="s">
        <v>423</v>
      </c>
      <c r="B14" s="222" t="s">
        <v>401</v>
      </c>
      <c r="C14" s="222"/>
      <c r="D14" s="222"/>
      <c r="E14" s="222"/>
      <c r="F14" s="222"/>
    </row>
    <row r="15" spans="1:6" ht="54" customHeight="1" x14ac:dyDescent="0.3">
      <c r="A15" s="83" t="s">
        <v>424</v>
      </c>
      <c r="B15" s="222" t="s">
        <v>402</v>
      </c>
      <c r="C15" s="222"/>
      <c r="D15" s="222"/>
      <c r="E15" s="222"/>
      <c r="F15" s="222"/>
    </row>
    <row r="16" spans="1:6" ht="31.5" customHeight="1" x14ac:dyDescent="0.3">
      <c r="A16" s="82" t="s">
        <v>425</v>
      </c>
      <c r="B16" s="222" t="s">
        <v>404</v>
      </c>
      <c r="C16" s="222"/>
      <c r="D16" s="222"/>
      <c r="E16" s="222"/>
      <c r="F16" s="222"/>
    </row>
    <row r="18" spans="2:6" x14ac:dyDescent="0.3">
      <c r="B18" s="84"/>
      <c r="C18" s="85"/>
      <c r="D18" s="85"/>
      <c r="E18" s="85"/>
      <c r="F18" s="85"/>
    </row>
    <row r="19" spans="2:6" x14ac:dyDescent="0.3">
      <c r="B19" s="84"/>
      <c r="C19" s="85"/>
      <c r="D19" s="85"/>
      <c r="E19" s="85"/>
      <c r="F19" s="85"/>
    </row>
    <row r="20" spans="2:6" x14ac:dyDescent="0.3">
      <c r="B20" s="84"/>
      <c r="C20" s="85"/>
      <c r="D20" s="85"/>
      <c r="E20" s="85"/>
      <c r="F20" s="85"/>
    </row>
    <row r="21" spans="2:6" x14ac:dyDescent="0.3">
      <c r="B21" s="84"/>
      <c r="C21" s="85"/>
      <c r="D21" s="85"/>
      <c r="E21" s="85"/>
      <c r="F21" s="85"/>
    </row>
    <row r="22" spans="2:6" x14ac:dyDescent="0.3">
      <c r="B22" s="84"/>
      <c r="C22" s="85"/>
      <c r="D22" s="85"/>
      <c r="E22" s="85"/>
      <c r="F22" s="85"/>
    </row>
    <row r="23" spans="2:6" x14ac:dyDescent="0.3">
      <c r="B23" s="84"/>
      <c r="C23" s="85"/>
      <c r="D23" s="85"/>
      <c r="E23" s="85"/>
      <c r="F23" s="85"/>
    </row>
    <row r="24" spans="2:6" x14ac:dyDescent="0.3">
      <c r="B24" s="84"/>
      <c r="C24" s="85"/>
      <c r="D24" s="85"/>
      <c r="E24" s="85"/>
      <c r="F24" s="85"/>
    </row>
    <row r="25" spans="2:6" x14ac:dyDescent="0.3">
      <c r="B25" s="84"/>
      <c r="C25" s="85"/>
      <c r="D25" s="85"/>
      <c r="E25" s="85"/>
      <c r="F25" s="85"/>
    </row>
    <row r="26" spans="2:6" x14ac:dyDescent="0.3">
      <c r="B26" s="84"/>
      <c r="C26" s="85"/>
      <c r="D26" s="85"/>
      <c r="E26" s="85"/>
      <c r="F26" s="85"/>
    </row>
    <row r="27" spans="2:6" x14ac:dyDescent="0.3">
      <c r="B27" s="84"/>
      <c r="C27" s="85"/>
      <c r="D27" s="85"/>
      <c r="E27" s="85"/>
      <c r="F27" s="85"/>
    </row>
    <row r="28" spans="2:6" x14ac:dyDescent="0.3">
      <c r="B28" s="84"/>
      <c r="C28" s="85"/>
      <c r="D28" s="85"/>
      <c r="E28" s="85"/>
      <c r="F28" s="85"/>
    </row>
    <row r="29" spans="2:6" x14ac:dyDescent="0.3">
      <c r="B29" s="84"/>
      <c r="C29" s="85"/>
      <c r="D29" s="85"/>
      <c r="E29" s="85"/>
      <c r="F29" s="85"/>
    </row>
    <row r="30" spans="2:6" x14ac:dyDescent="0.3">
      <c r="B30" s="84"/>
      <c r="C30" s="85"/>
      <c r="D30" s="85"/>
      <c r="E30" s="85"/>
      <c r="F30" s="85"/>
    </row>
    <row r="31" spans="2:6" x14ac:dyDescent="0.3">
      <c r="B31" s="84"/>
      <c r="C31" s="85"/>
      <c r="D31" s="85"/>
      <c r="E31" s="85"/>
      <c r="F31" s="85"/>
    </row>
    <row r="32" spans="2:6" x14ac:dyDescent="0.3">
      <c r="B32" s="84"/>
      <c r="C32" s="85"/>
      <c r="D32" s="85"/>
      <c r="E32" s="85"/>
      <c r="F32" s="85"/>
    </row>
    <row r="33" spans="2:6" x14ac:dyDescent="0.3">
      <c r="B33" s="84"/>
      <c r="C33" s="85"/>
      <c r="D33" s="85"/>
      <c r="E33" s="85"/>
      <c r="F33" s="85"/>
    </row>
    <row r="34" spans="2:6" x14ac:dyDescent="0.3">
      <c r="C34" s="72"/>
      <c r="D34" s="72"/>
      <c r="E34" s="72"/>
      <c r="F34" s="72"/>
    </row>
    <row r="35" spans="2:6" x14ac:dyDescent="0.3">
      <c r="C35" s="72"/>
      <c r="D35" s="72"/>
      <c r="E35" s="72"/>
      <c r="F35" s="72"/>
    </row>
    <row r="36" spans="2:6" x14ac:dyDescent="0.3">
      <c r="C36" s="72"/>
      <c r="D36" s="72"/>
      <c r="E36" s="72"/>
      <c r="F36" s="72"/>
    </row>
    <row r="37" spans="2:6" x14ac:dyDescent="0.3">
      <c r="C37" s="72"/>
      <c r="D37" s="72"/>
      <c r="E37" s="72"/>
      <c r="F37" s="72"/>
    </row>
    <row r="38" spans="2:6" x14ac:dyDescent="0.3">
      <c r="C38" s="72"/>
      <c r="D38" s="72"/>
      <c r="E38" s="72"/>
      <c r="F38" s="72"/>
    </row>
  </sheetData>
  <mergeCells count="12">
    <mergeCell ref="A6:F6"/>
    <mergeCell ref="B7:F7"/>
    <mergeCell ref="B16:F16"/>
    <mergeCell ref="A5:F5"/>
    <mergeCell ref="B8:F8"/>
    <mergeCell ref="B9:F9"/>
    <mergeCell ref="B10:F10"/>
    <mergeCell ref="B11:F11"/>
    <mergeCell ref="B12:F12"/>
    <mergeCell ref="B13:F13"/>
    <mergeCell ref="B14:F14"/>
    <mergeCell ref="B15:F15"/>
  </mergeCells>
  <hyperlinks>
    <hyperlink ref="B8:F8" location="'I1.Pilares de la Mega'!A1" display="Pilares de la Mega/ Plan Estratégico Institucional" xr:uid="{2077533E-5DD2-4680-8765-6E74C9139669}"/>
    <hyperlink ref="B9:F9" location="'I2 Ind. Estratégico-Programátic'!Área_de_impresión" display="Lista de indicadores estratégicos y programáticos" xr:uid="{0B233576-5238-47A2-84E9-F41F001DAF35}"/>
    <hyperlink ref="B10:F10" location="'I3.Documentos CONPES'!Área_de_impresión" display="Documentos CONPES a cargo de Minciencias" xr:uid="{0D9B0B7A-FA65-4A2B-8339-72F13D04D50C}"/>
    <hyperlink ref="B11:F11" location="'I2.Politicas Transv. Trazadores'!Área_de_impresión" display="Políticas transversales (trazadores presupuestales)" xr:uid="{8002DC9B-1975-4E22-98CA-9856F9688118}"/>
    <hyperlink ref="B12:F12" location="'I4. Proyectos Inscritos 2021'!A1" display="Información proyectos de inversión Minciencias " xr:uid="{42FE122B-93F3-4F7C-8884-BB6FD52B10BF}"/>
    <hyperlink ref="B13:F13" location="'I5. Rubros presupuestales'!Área_de_impresión" display="Lista de Rubros presupuestales proyectos de inversión" xr:uid="{EC923878-9C69-4C77-BDF2-CA1DBE0F57B5}"/>
    <hyperlink ref="B14:F14" location="'I6. Cadena de valor'!Área_de_impresión" display="Cdena de valor proyectos de inversión" xr:uid="{52AC9BB0-6DC5-4674-8F4E-01F6E2E8CC7E}"/>
    <hyperlink ref="B15:F15" location="'I7.Presupuesto inversion 2021'!Área_de_impresión" display="Presupuesto de inversión 2021" xr:uid="{A1285FF3-9AFF-4AAF-ADCB-CE7B81A492D0}"/>
    <hyperlink ref="B16:F16" location="'ODS 2030'!Área_de_impresión" display="Lista de Objetivo de Desarrollo Sostenible 2030" xr:uid="{F96AC8BC-40CA-41C6-BF5F-50C24DDCC937}"/>
    <hyperlink ref="B7:F7" location="'Plan Acción 2021'!A1" display="Dilgienciamiento Plan de Acción Institucional 2021" xr:uid="{42082366-311D-4F06-9D1B-6CC5BA13BAF5}"/>
  </hyperlinks>
  <pageMargins left="0.7" right="0.7" top="0.75" bottom="0.75" header="0.3" footer="0.3"/>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6FBAD-21EE-4019-AE9E-5BC6CF3FB5FE}">
  <sheetPr>
    <tabColor rgb="FF0070C0"/>
    <pageSetUpPr fitToPage="1"/>
  </sheetPr>
  <dimension ref="A1:AC167"/>
  <sheetViews>
    <sheetView zoomScale="40" zoomScaleNormal="40" workbookViewId="0">
      <pane ySplit="7" topLeftCell="A8" activePane="bottomLeft" state="frozen"/>
      <selection pane="bottomLeft" activeCell="A8" sqref="A8:A34"/>
    </sheetView>
  </sheetViews>
  <sheetFormatPr baseColWidth="10" defaultColWidth="11.5703125" defaultRowHeight="16.5" outlineLevelRow="1" x14ac:dyDescent="0.25"/>
  <cols>
    <col min="1" max="1" width="34.42578125" style="92" customWidth="1"/>
    <col min="2" max="2" width="36.85546875" style="92" customWidth="1"/>
    <col min="3" max="3" width="42.85546875" style="94" customWidth="1"/>
    <col min="4" max="4" width="42.140625" style="95" customWidth="1"/>
    <col min="5" max="5" width="60.5703125" style="95" customWidth="1"/>
    <col min="6" max="6" width="58.28515625" style="94" customWidth="1"/>
    <col min="7" max="7" width="28.28515625" style="94" customWidth="1"/>
    <col min="8" max="8" width="56.85546875" style="95" customWidth="1"/>
    <col min="9" max="9" width="25.42578125" style="94" customWidth="1"/>
    <col min="10" max="10" width="28.7109375" style="94" customWidth="1"/>
    <col min="11" max="11" width="55" style="94" customWidth="1"/>
    <col min="12" max="12" width="25.85546875" style="94" customWidth="1"/>
    <col min="13" max="13" width="33" style="94" customWidth="1"/>
    <col min="14" max="14" width="36.5703125" style="95" customWidth="1"/>
    <col min="15" max="15" width="23.28515625" style="94" customWidth="1"/>
    <col min="16" max="16" width="33.42578125" style="94" customWidth="1"/>
    <col min="17" max="17" width="49.5703125" style="94" customWidth="1"/>
    <col min="18" max="18" width="36" style="94" customWidth="1"/>
    <col min="19" max="19" width="26.42578125" style="96" customWidth="1"/>
    <col min="20" max="20" width="26.42578125" style="200" customWidth="1"/>
    <col min="21" max="21" width="27" style="94" customWidth="1"/>
    <col min="22" max="22" width="28.7109375" style="94" customWidth="1"/>
    <col min="23" max="23" width="20.42578125" style="97" customWidth="1"/>
    <col min="24" max="24" width="21.85546875" style="94" customWidth="1"/>
    <col min="25" max="25" width="26" style="94" customWidth="1"/>
    <col min="26" max="26" width="78.5703125" style="98" customWidth="1"/>
    <col min="27" max="27" width="45.42578125" style="94" customWidth="1"/>
    <col min="28" max="28" width="34.28515625" style="94" customWidth="1"/>
    <col min="29" max="29" width="18.42578125" style="92" bestFit="1" customWidth="1"/>
    <col min="30" max="31" width="11.5703125" style="92"/>
    <col min="32" max="32" width="11.5703125" style="92" customWidth="1"/>
    <col min="33" max="16384" width="11.5703125" style="92"/>
  </cols>
  <sheetData>
    <row r="1" spans="1:29" ht="20.25" x14ac:dyDescent="0.25">
      <c r="A1" s="294"/>
      <c r="B1" s="294"/>
      <c r="C1" s="294"/>
      <c r="D1" s="295" t="s">
        <v>689</v>
      </c>
      <c r="E1" s="295"/>
      <c r="F1" s="295"/>
      <c r="G1" s="295"/>
      <c r="H1" s="295"/>
      <c r="I1" s="295"/>
      <c r="J1" s="295"/>
      <c r="K1" s="295"/>
      <c r="L1" s="295"/>
      <c r="M1" s="295"/>
      <c r="N1" s="295"/>
      <c r="O1" s="295"/>
      <c r="P1" s="295"/>
      <c r="Q1" s="295"/>
      <c r="R1" s="295"/>
      <c r="S1" s="295"/>
      <c r="T1" s="295"/>
      <c r="U1" s="295"/>
      <c r="V1" s="295"/>
      <c r="W1" s="295"/>
      <c r="X1" s="295"/>
      <c r="Y1" s="295"/>
      <c r="Z1" s="295"/>
      <c r="AA1" s="259" t="s">
        <v>17</v>
      </c>
      <c r="AB1" s="259"/>
    </row>
    <row r="2" spans="1:29" ht="20.25" x14ac:dyDescent="0.25">
      <c r="A2" s="294"/>
      <c r="B2" s="294"/>
      <c r="C2" s="294"/>
      <c r="D2" s="295"/>
      <c r="E2" s="295"/>
      <c r="F2" s="295"/>
      <c r="G2" s="295"/>
      <c r="H2" s="295"/>
      <c r="I2" s="295"/>
      <c r="J2" s="295"/>
      <c r="K2" s="295"/>
      <c r="L2" s="295"/>
      <c r="M2" s="295"/>
      <c r="N2" s="295"/>
      <c r="O2" s="295"/>
      <c r="P2" s="295"/>
      <c r="Q2" s="295"/>
      <c r="R2" s="295"/>
      <c r="S2" s="295"/>
      <c r="T2" s="295"/>
      <c r="U2" s="295"/>
      <c r="V2" s="295"/>
      <c r="W2" s="295"/>
      <c r="X2" s="295"/>
      <c r="Y2" s="295"/>
      <c r="Z2" s="295"/>
      <c r="AA2" s="260" t="s">
        <v>799</v>
      </c>
      <c r="AB2" s="260"/>
    </row>
    <row r="3" spans="1:29" ht="20.25" x14ac:dyDescent="0.25">
      <c r="A3" s="294"/>
      <c r="B3" s="294"/>
      <c r="C3" s="294"/>
      <c r="D3" s="295"/>
      <c r="E3" s="295"/>
      <c r="F3" s="295"/>
      <c r="G3" s="295"/>
      <c r="H3" s="295"/>
      <c r="I3" s="295"/>
      <c r="J3" s="295"/>
      <c r="K3" s="295"/>
      <c r="L3" s="295"/>
      <c r="M3" s="295"/>
      <c r="N3" s="295"/>
      <c r="O3" s="295"/>
      <c r="P3" s="295"/>
      <c r="Q3" s="295"/>
      <c r="R3" s="295"/>
      <c r="S3" s="295"/>
      <c r="T3" s="295"/>
      <c r="U3" s="295"/>
      <c r="V3" s="295"/>
      <c r="W3" s="295"/>
      <c r="X3" s="295"/>
      <c r="Y3" s="295"/>
      <c r="Z3" s="295"/>
      <c r="AA3" s="260" t="s">
        <v>800</v>
      </c>
      <c r="AB3" s="260"/>
    </row>
    <row r="4" spans="1:29" s="161" customFormat="1" ht="20.25" x14ac:dyDescent="0.25">
      <c r="A4" s="155"/>
      <c r="B4" s="155"/>
      <c r="C4" s="155"/>
      <c r="D4" s="156"/>
      <c r="E4" s="156"/>
      <c r="F4" s="155"/>
      <c r="G4" s="155"/>
      <c r="H4" s="157"/>
      <c r="I4" s="155"/>
      <c r="J4" s="155"/>
      <c r="K4" s="155"/>
      <c r="L4" s="155"/>
      <c r="M4" s="155"/>
      <c r="N4" s="156"/>
      <c r="O4" s="155"/>
      <c r="P4" s="155"/>
      <c r="Q4" s="155"/>
      <c r="R4" s="155"/>
      <c r="S4" s="158"/>
      <c r="T4" s="158"/>
      <c r="U4" s="155"/>
      <c r="V4" s="158"/>
      <c r="W4" s="159"/>
      <c r="X4" s="155"/>
      <c r="Y4" s="155"/>
      <c r="Z4" s="156"/>
      <c r="AA4" s="160"/>
      <c r="AB4" s="160"/>
    </row>
    <row r="5" spans="1:29" s="161" customFormat="1" ht="21" thickBot="1" x14ac:dyDescent="0.3">
      <c r="A5" s="271" t="s">
        <v>651</v>
      </c>
      <c r="B5" s="271"/>
      <c r="C5" s="271"/>
      <c r="D5" s="265" t="s">
        <v>162</v>
      </c>
      <c r="E5" s="265"/>
      <c r="F5" s="265"/>
      <c r="G5" s="265"/>
      <c r="H5" s="265"/>
      <c r="I5" s="265"/>
      <c r="J5" s="265" t="s">
        <v>141</v>
      </c>
      <c r="K5" s="265"/>
      <c r="L5" s="265"/>
      <c r="M5" s="266" t="s">
        <v>355</v>
      </c>
      <c r="N5" s="266"/>
      <c r="O5" s="266"/>
      <c r="P5" s="266"/>
      <c r="Q5" s="266"/>
      <c r="R5" s="266"/>
      <c r="S5" s="266"/>
      <c r="T5" s="266"/>
      <c r="U5" s="266"/>
      <c r="V5" s="266"/>
      <c r="W5" s="266"/>
      <c r="X5" s="266"/>
      <c r="Y5" s="266"/>
      <c r="Z5" s="267" t="s">
        <v>143</v>
      </c>
      <c r="AA5" s="267"/>
      <c r="AB5" s="162" t="s">
        <v>368</v>
      </c>
    </row>
    <row r="6" spans="1:29" s="126" customFormat="1" ht="20.25" x14ac:dyDescent="0.25">
      <c r="A6" s="243" t="s">
        <v>12</v>
      </c>
      <c r="B6" s="245" t="s">
        <v>23</v>
      </c>
      <c r="C6" s="268" t="s">
        <v>152</v>
      </c>
      <c r="D6" s="247" t="s">
        <v>631</v>
      </c>
      <c r="E6" s="245" t="s">
        <v>163</v>
      </c>
      <c r="F6" s="268" t="s">
        <v>562</v>
      </c>
      <c r="G6" s="247" t="s">
        <v>4</v>
      </c>
      <c r="H6" s="261" t="s">
        <v>0</v>
      </c>
      <c r="I6" s="261" t="s">
        <v>164</v>
      </c>
      <c r="J6" s="261" t="s">
        <v>235</v>
      </c>
      <c r="K6" s="261" t="s">
        <v>144</v>
      </c>
      <c r="L6" s="261" t="s">
        <v>179</v>
      </c>
      <c r="M6" s="261" t="s">
        <v>142</v>
      </c>
      <c r="N6" s="261"/>
      <c r="O6" s="261"/>
      <c r="P6" s="261"/>
      <c r="Q6" s="261"/>
      <c r="R6" s="261"/>
      <c r="S6" s="261"/>
      <c r="T6" s="168"/>
      <c r="U6" s="261" t="s">
        <v>71</v>
      </c>
      <c r="V6" s="261"/>
      <c r="W6" s="261"/>
      <c r="X6" s="264" t="s">
        <v>140</v>
      </c>
      <c r="Y6" s="264"/>
      <c r="Z6" s="263" t="s">
        <v>13</v>
      </c>
      <c r="AA6" s="261" t="s">
        <v>9</v>
      </c>
      <c r="AB6" s="261" t="s">
        <v>1</v>
      </c>
    </row>
    <row r="7" spans="1:29" s="126" customFormat="1" ht="60.75" x14ac:dyDescent="0.25">
      <c r="A7" s="244"/>
      <c r="B7" s="246"/>
      <c r="C7" s="269"/>
      <c r="D7" s="248"/>
      <c r="E7" s="245"/>
      <c r="F7" s="270"/>
      <c r="G7" s="248"/>
      <c r="H7" s="262"/>
      <c r="I7" s="261"/>
      <c r="J7" s="261"/>
      <c r="K7" s="261"/>
      <c r="L7" s="261"/>
      <c r="M7" s="127" t="s">
        <v>66</v>
      </c>
      <c r="N7" s="127" t="s">
        <v>67</v>
      </c>
      <c r="O7" s="127" t="s">
        <v>68</v>
      </c>
      <c r="P7" s="127" t="s">
        <v>61</v>
      </c>
      <c r="Q7" s="127" t="s">
        <v>63</v>
      </c>
      <c r="R7" s="127" t="s">
        <v>64</v>
      </c>
      <c r="S7" s="127" t="s">
        <v>707</v>
      </c>
      <c r="T7" s="169" t="s">
        <v>706</v>
      </c>
      <c r="U7" s="127" t="s">
        <v>362</v>
      </c>
      <c r="V7" s="127" t="s">
        <v>70</v>
      </c>
      <c r="W7" s="127" t="s">
        <v>374</v>
      </c>
      <c r="X7" s="127" t="s">
        <v>16</v>
      </c>
      <c r="Y7" s="127" t="s">
        <v>375</v>
      </c>
      <c r="Z7" s="263"/>
      <c r="AA7" s="261"/>
      <c r="AB7" s="262"/>
    </row>
    <row r="8" spans="1:29" s="125" customFormat="1" ht="101.25" x14ac:dyDescent="0.25">
      <c r="A8" s="239" t="s">
        <v>680</v>
      </c>
      <c r="B8" s="232" t="s">
        <v>681</v>
      </c>
      <c r="C8" s="235" t="s">
        <v>660</v>
      </c>
      <c r="D8" s="249" t="s">
        <v>481</v>
      </c>
      <c r="E8" s="252" t="s">
        <v>482</v>
      </c>
      <c r="F8" s="235" t="s">
        <v>493</v>
      </c>
      <c r="G8" s="278">
        <v>44561</v>
      </c>
      <c r="H8" s="118" t="s">
        <v>483</v>
      </c>
      <c r="I8" s="118" t="s">
        <v>166</v>
      </c>
      <c r="J8" s="118" t="s">
        <v>178</v>
      </c>
      <c r="K8" s="118" t="s">
        <v>232</v>
      </c>
      <c r="L8" s="105" t="s">
        <v>178</v>
      </c>
      <c r="M8" s="119" t="s">
        <v>192</v>
      </c>
      <c r="N8" s="120" t="s">
        <v>195</v>
      </c>
      <c r="O8" s="119" t="s">
        <v>196</v>
      </c>
      <c r="P8" s="120" t="s">
        <v>264</v>
      </c>
      <c r="Q8" s="120" t="s">
        <v>265</v>
      </c>
      <c r="R8" s="120"/>
      <c r="S8" s="121">
        <v>0</v>
      </c>
      <c r="T8" s="121"/>
      <c r="U8" s="122" t="s">
        <v>178</v>
      </c>
      <c r="V8" s="120" t="s">
        <v>178</v>
      </c>
      <c r="W8" s="123">
        <v>0</v>
      </c>
      <c r="X8" s="122">
        <f>+S8</f>
        <v>0</v>
      </c>
      <c r="Y8" s="121">
        <f>+W8</f>
        <v>0</v>
      </c>
      <c r="Z8" s="120" t="s">
        <v>380</v>
      </c>
      <c r="AA8" s="118" t="s">
        <v>10</v>
      </c>
      <c r="AB8" s="105" t="s">
        <v>407</v>
      </c>
      <c r="AC8" s="124"/>
    </row>
    <row r="9" spans="1:29" s="125" customFormat="1" ht="101.25" x14ac:dyDescent="0.25">
      <c r="A9" s="240"/>
      <c r="B9" s="232"/>
      <c r="C9" s="235"/>
      <c r="D9" s="249"/>
      <c r="E9" s="252"/>
      <c r="F9" s="235"/>
      <c r="G9" s="278"/>
      <c r="H9" s="118" t="s">
        <v>484</v>
      </c>
      <c r="I9" s="118" t="s">
        <v>166</v>
      </c>
      <c r="J9" s="118" t="s">
        <v>178</v>
      </c>
      <c r="K9" s="118" t="s">
        <v>232</v>
      </c>
      <c r="L9" s="105" t="s">
        <v>178</v>
      </c>
      <c r="M9" s="120" t="s">
        <v>192</v>
      </c>
      <c r="N9" s="120" t="s">
        <v>195</v>
      </c>
      <c r="O9" s="119" t="s">
        <v>196</v>
      </c>
      <c r="P9" s="120" t="s">
        <v>264</v>
      </c>
      <c r="Q9" s="120" t="s">
        <v>353</v>
      </c>
      <c r="R9" s="120"/>
      <c r="S9" s="121">
        <v>0</v>
      </c>
      <c r="T9" s="121"/>
      <c r="U9" s="122" t="s">
        <v>178</v>
      </c>
      <c r="V9" s="120" t="s">
        <v>178</v>
      </c>
      <c r="W9" s="123">
        <v>0</v>
      </c>
      <c r="X9" s="122"/>
      <c r="Y9" s="121"/>
      <c r="Z9" s="120" t="s">
        <v>380</v>
      </c>
      <c r="AA9" s="118" t="s">
        <v>10</v>
      </c>
      <c r="AB9" s="105" t="s">
        <v>407</v>
      </c>
      <c r="AC9" s="124"/>
    </row>
    <row r="10" spans="1:29" s="93" customFormat="1" ht="101.25" x14ac:dyDescent="0.25">
      <c r="A10" s="240"/>
      <c r="B10" s="232"/>
      <c r="C10" s="235"/>
      <c r="D10" s="234" t="s">
        <v>441</v>
      </c>
      <c r="E10" s="232" t="s">
        <v>442</v>
      </c>
      <c r="F10" s="235" t="s">
        <v>703</v>
      </c>
      <c r="G10" s="238">
        <v>44561</v>
      </c>
      <c r="H10" s="105" t="s">
        <v>617</v>
      </c>
      <c r="I10" s="128" t="s">
        <v>166</v>
      </c>
      <c r="J10" s="105" t="s">
        <v>178</v>
      </c>
      <c r="K10" s="105" t="s">
        <v>178</v>
      </c>
      <c r="L10" s="105" t="s">
        <v>178</v>
      </c>
      <c r="M10" s="119" t="s">
        <v>180</v>
      </c>
      <c r="N10" s="119" t="s">
        <v>183</v>
      </c>
      <c r="O10" s="119" t="s">
        <v>184</v>
      </c>
      <c r="P10" s="119" t="s">
        <v>242</v>
      </c>
      <c r="Q10" s="119" t="s">
        <v>302</v>
      </c>
      <c r="R10" s="119" t="s">
        <v>236</v>
      </c>
      <c r="S10" s="177">
        <v>100</v>
      </c>
      <c r="T10" s="226">
        <v>20000</v>
      </c>
      <c r="U10" s="122" t="s">
        <v>178</v>
      </c>
      <c r="V10" s="120" t="s">
        <v>178</v>
      </c>
      <c r="W10" s="123">
        <v>0</v>
      </c>
      <c r="X10" s="129">
        <f>+S10</f>
        <v>100</v>
      </c>
      <c r="Y10" s="130">
        <f>+W10</f>
        <v>0</v>
      </c>
      <c r="Z10" s="105" t="s">
        <v>380</v>
      </c>
      <c r="AA10" s="118" t="s">
        <v>10</v>
      </c>
      <c r="AB10" s="105" t="s">
        <v>409</v>
      </c>
    </row>
    <row r="11" spans="1:29" s="93" customFormat="1" ht="101.25" x14ac:dyDescent="0.25">
      <c r="A11" s="240"/>
      <c r="B11" s="232"/>
      <c r="C11" s="235"/>
      <c r="D11" s="234"/>
      <c r="E11" s="232"/>
      <c r="F11" s="235"/>
      <c r="G11" s="238"/>
      <c r="H11" s="105" t="s">
        <v>427</v>
      </c>
      <c r="I11" s="128" t="s">
        <v>166</v>
      </c>
      <c r="J11" s="105" t="s">
        <v>178</v>
      </c>
      <c r="K11" s="105" t="s">
        <v>178</v>
      </c>
      <c r="L11" s="105" t="s">
        <v>178</v>
      </c>
      <c r="M11" s="119" t="s">
        <v>180</v>
      </c>
      <c r="N11" s="119" t="s">
        <v>193</v>
      </c>
      <c r="O11" s="119" t="s">
        <v>194</v>
      </c>
      <c r="P11" s="119" t="s">
        <v>349</v>
      </c>
      <c r="Q11" s="119" t="s">
        <v>258</v>
      </c>
      <c r="R11" s="119" t="s">
        <v>241</v>
      </c>
      <c r="S11" s="177">
        <v>11638</v>
      </c>
      <c r="T11" s="227"/>
      <c r="U11" s="122" t="s">
        <v>178</v>
      </c>
      <c r="V11" s="120" t="s">
        <v>178</v>
      </c>
      <c r="W11" s="123">
        <v>0</v>
      </c>
      <c r="X11" s="131">
        <f>+S11</f>
        <v>11638</v>
      </c>
      <c r="Y11" s="130">
        <f t="shared" ref="Y11:Y21" si="0">+W11</f>
        <v>0</v>
      </c>
      <c r="Z11" s="105" t="s">
        <v>379</v>
      </c>
      <c r="AA11" s="118" t="s">
        <v>10</v>
      </c>
      <c r="AB11" s="105" t="s">
        <v>409</v>
      </c>
    </row>
    <row r="12" spans="1:29" s="93" customFormat="1" ht="101.25" x14ac:dyDescent="0.25">
      <c r="A12" s="240"/>
      <c r="B12" s="232"/>
      <c r="C12" s="235"/>
      <c r="D12" s="234"/>
      <c r="E12" s="232"/>
      <c r="F12" s="235"/>
      <c r="G12" s="238"/>
      <c r="H12" s="107" t="s">
        <v>428</v>
      </c>
      <c r="I12" s="128" t="s">
        <v>166</v>
      </c>
      <c r="J12" s="105" t="s">
        <v>178</v>
      </c>
      <c r="K12" s="105" t="s">
        <v>178</v>
      </c>
      <c r="L12" s="105" t="s">
        <v>173</v>
      </c>
      <c r="M12" s="119" t="s">
        <v>180</v>
      </c>
      <c r="N12" s="119" t="s">
        <v>183</v>
      </c>
      <c r="O12" s="119" t="s">
        <v>184</v>
      </c>
      <c r="P12" s="119" t="s">
        <v>341</v>
      </c>
      <c r="Q12" s="119" t="s">
        <v>344</v>
      </c>
      <c r="R12" s="119" t="s">
        <v>237</v>
      </c>
      <c r="S12" s="177">
        <v>6000</v>
      </c>
      <c r="T12" s="227"/>
      <c r="U12" s="122" t="s">
        <v>178</v>
      </c>
      <c r="V12" s="120" t="s">
        <v>178</v>
      </c>
      <c r="W12" s="123">
        <v>0</v>
      </c>
      <c r="X12" s="131">
        <f t="shared" ref="X12:X17" si="1">+S12</f>
        <v>6000</v>
      </c>
      <c r="Y12" s="130">
        <f t="shared" si="0"/>
        <v>0</v>
      </c>
      <c r="Z12" s="105" t="s">
        <v>380</v>
      </c>
      <c r="AA12" s="118" t="s">
        <v>10</v>
      </c>
      <c r="AB12" s="105" t="s">
        <v>409</v>
      </c>
    </row>
    <row r="13" spans="1:29" s="93" customFormat="1" ht="101.25" x14ac:dyDescent="0.25">
      <c r="A13" s="240"/>
      <c r="B13" s="232"/>
      <c r="C13" s="235"/>
      <c r="D13" s="234"/>
      <c r="E13" s="232"/>
      <c r="F13" s="235"/>
      <c r="G13" s="238"/>
      <c r="H13" s="107" t="s">
        <v>658</v>
      </c>
      <c r="I13" s="128" t="s">
        <v>166</v>
      </c>
      <c r="J13" s="105" t="s">
        <v>178</v>
      </c>
      <c r="K13" s="105" t="s">
        <v>178</v>
      </c>
      <c r="L13" s="105" t="s">
        <v>178</v>
      </c>
      <c r="M13" s="119" t="s">
        <v>180</v>
      </c>
      <c r="N13" s="119" t="s">
        <v>183</v>
      </c>
      <c r="O13" s="119" t="s">
        <v>184</v>
      </c>
      <c r="P13" s="119" t="s">
        <v>341</v>
      </c>
      <c r="Q13" s="119" t="s">
        <v>344</v>
      </c>
      <c r="R13" s="119" t="s">
        <v>237</v>
      </c>
      <c r="S13" s="177">
        <v>600</v>
      </c>
      <c r="T13" s="227"/>
      <c r="U13" s="122" t="s">
        <v>358</v>
      </c>
      <c r="V13" s="120" t="s">
        <v>700</v>
      </c>
      <c r="W13" s="123">
        <f>1080+2078.722681</f>
        <v>3158.7226810000002</v>
      </c>
      <c r="X13" s="131">
        <f>+S13</f>
        <v>600</v>
      </c>
      <c r="Y13" s="130">
        <f t="shared" si="0"/>
        <v>3158.7226810000002</v>
      </c>
      <c r="Z13" s="105" t="s">
        <v>380</v>
      </c>
      <c r="AA13" s="118" t="s">
        <v>10</v>
      </c>
      <c r="AB13" s="105" t="s">
        <v>409</v>
      </c>
    </row>
    <row r="14" spans="1:29" s="93" customFormat="1" ht="101.25" x14ac:dyDescent="0.25">
      <c r="A14" s="240"/>
      <c r="B14" s="232"/>
      <c r="C14" s="235"/>
      <c r="D14" s="234"/>
      <c r="E14" s="232"/>
      <c r="F14" s="235"/>
      <c r="G14" s="238"/>
      <c r="H14" s="107" t="s">
        <v>429</v>
      </c>
      <c r="I14" s="128" t="s">
        <v>166</v>
      </c>
      <c r="J14" s="105" t="s">
        <v>178</v>
      </c>
      <c r="K14" s="105" t="s">
        <v>178</v>
      </c>
      <c r="L14" s="105" t="s">
        <v>178</v>
      </c>
      <c r="M14" s="119" t="s">
        <v>180</v>
      </c>
      <c r="N14" s="119" t="s">
        <v>183</v>
      </c>
      <c r="O14" s="119" t="s">
        <v>184</v>
      </c>
      <c r="P14" s="119" t="s">
        <v>341</v>
      </c>
      <c r="Q14" s="119" t="s">
        <v>344</v>
      </c>
      <c r="R14" s="119" t="s">
        <v>237</v>
      </c>
      <c r="S14" s="177"/>
      <c r="T14" s="227"/>
      <c r="U14" s="122" t="s">
        <v>358</v>
      </c>
      <c r="V14" s="120" t="s">
        <v>698</v>
      </c>
      <c r="W14" s="123">
        <v>800</v>
      </c>
      <c r="X14" s="131">
        <f>+T14</f>
        <v>0</v>
      </c>
      <c r="Y14" s="130">
        <f t="shared" si="0"/>
        <v>800</v>
      </c>
      <c r="Z14" s="105" t="s">
        <v>380</v>
      </c>
      <c r="AA14" s="118" t="s">
        <v>10</v>
      </c>
      <c r="AB14" s="105" t="s">
        <v>409</v>
      </c>
    </row>
    <row r="15" spans="1:29" s="93" customFormat="1" ht="101.25" x14ac:dyDescent="0.25">
      <c r="A15" s="240"/>
      <c r="B15" s="232"/>
      <c r="C15" s="235"/>
      <c r="D15" s="234"/>
      <c r="E15" s="232"/>
      <c r="F15" s="235"/>
      <c r="G15" s="238"/>
      <c r="H15" s="105" t="s">
        <v>430</v>
      </c>
      <c r="I15" s="128" t="s">
        <v>166</v>
      </c>
      <c r="J15" s="105" t="s">
        <v>178</v>
      </c>
      <c r="K15" s="105" t="s">
        <v>178</v>
      </c>
      <c r="L15" s="105" t="s">
        <v>178</v>
      </c>
      <c r="M15" s="119" t="s">
        <v>180</v>
      </c>
      <c r="N15" s="119" t="s">
        <v>183</v>
      </c>
      <c r="O15" s="119" t="s">
        <v>184</v>
      </c>
      <c r="P15" s="119" t="s">
        <v>341</v>
      </c>
      <c r="Q15" s="119" t="s">
        <v>346</v>
      </c>
      <c r="R15" s="106" t="s">
        <v>236</v>
      </c>
      <c r="S15" s="177">
        <v>300</v>
      </c>
      <c r="T15" s="227"/>
      <c r="U15" s="122" t="s">
        <v>363</v>
      </c>
      <c r="V15" s="172" t="s">
        <v>701</v>
      </c>
      <c r="W15" s="123">
        <v>1020.291214</v>
      </c>
      <c r="X15" s="131">
        <f t="shared" si="1"/>
        <v>300</v>
      </c>
      <c r="Y15" s="130">
        <f t="shared" si="0"/>
        <v>1020.291214</v>
      </c>
      <c r="Z15" s="105" t="s">
        <v>380</v>
      </c>
      <c r="AA15" s="118" t="s">
        <v>10</v>
      </c>
      <c r="AB15" s="105" t="s">
        <v>409</v>
      </c>
    </row>
    <row r="16" spans="1:29" s="93" customFormat="1" ht="101.25" x14ac:dyDescent="0.25">
      <c r="A16" s="240"/>
      <c r="B16" s="232"/>
      <c r="C16" s="235"/>
      <c r="D16" s="234"/>
      <c r="E16" s="232"/>
      <c r="F16" s="235"/>
      <c r="G16" s="238"/>
      <c r="H16" s="107" t="s">
        <v>722</v>
      </c>
      <c r="I16" s="128" t="s">
        <v>166</v>
      </c>
      <c r="J16" s="107" t="s">
        <v>178</v>
      </c>
      <c r="K16" s="107" t="s">
        <v>178</v>
      </c>
      <c r="L16" s="105" t="s">
        <v>178</v>
      </c>
      <c r="M16" s="119" t="s">
        <v>180</v>
      </c>
      <c r="N16" s="119" t="s">
        <v>183</v>
      </c>
      <c r="O16" s="119" t="s">
        <v>178</v>
      </c>
      <c r="P16" s="119" t="s">
        <v>178</v>
      </c>
      <c r="Q16" s="119" t="s">
        <v>178</v>
      </c>
      <c r="R16" s="132" t="s">
        <v>178</v>
      </c>
      <c r="S16" s="133">
        <v>0</v>
      </c>
      <c r="T16" s="227"/>
      <c r="U16" s="132" t="s">
        <v>363</v>
      </c>
      <c r="V16" s="172" t="s">
        <v>702</v>
      </c>
      <c r="W16" s="122">
        <v>300</v>
      </c>
      <c r="X16" s="133">
        <f t="shared" si="1"/>
        <v>0</v>
      </c>
      <c r="Y16" s="133">
        <f t="shared" si="0"/>
        <v>300</v>
      </c>
      <c r="Z16" s="105" t="s">
        <v>388</v>
      </c>
      <c r="AA16" s="118" t="s">
        <v>10</v>
      </c>
      <c r="AB16" s="105" t="s">
        <v>407</v>
      </c>
    </row>
    <row r="17" spans="1:28" s="93" customFormat="1" ht="101.25" x14ac:dyDescent="0.25">
      <c r="A17" s="240"/>
      <c r="B17" s="232"/>
      <c r="C17" s="235"/>
      <c r="D17" s="234"/>
      <c r="E17" s="232"/>
      <c r="F17" s="235"/>
      <c r="G17" s="238"/>
      <c r="H17" s="107" t="s">
        <v>431</v>
      </c>
      <c r="I17" s="128" t="s">
        <v>166</v>
      </c>
      <c r="J17" s="105" t="s">
        <v>178</v>
      </c>
      <c r="K17" s="105" t="s">
        <v>178</v>
      </c>
      <c r="L17" s="105" t="s">
        <v>178</v>
      </c>
      <c r="M17" s="119" t="s">
        <v>180</v>
      </c>
      <c r="N17" s="119" t="s">
        <v>183</v>
      </c>
      <c r="O17" s="119" t="s">
        <v>184</v>
      </c>
      <c r="P17" s="119" t="s">
        <v>341</v>
      </c>
      <c r="Q17" s="119" t="s">
        <v>346</v>
      </c>
      <c r="R17" s="106" t="s">
        <v>236</v>
      </c>
      <c r="S17" s="177">
        <v>100</v>
      </c>
      <c r="T17" s="227"/>
      <c r="U17" s="122" t="s">
        <v>178</v>
      </c>
      <c r="V17" s="120" t="s">
        <v>178</v>
      </c>
      <c r="W17" s="123">
        <v>0</v>
      </c>
      <c r="X17" s="129">
        <f t="shared" si="1"/>
        <v>100</v>
      </c>
      <c r="Y17" s="130">
        <f t="shared" si="0"/>
        <v>0</v>
      </c>
      <c r="Z17" s="105" t="s">
        <v>380</v>
      </c>
      <c r="AA17" s="118" t="s">
        <v>10</v>
      </c>
      <c r="AB17" s="105" t="s">
        <v>409</v>
      </c>
    </row>
    <row r="18" spans="1:28" s="134" customFormat="1" ht="101.25" x14ac:dyDescent="0.25">
      <c r="A18" s="240"/>
      <c r="B18" s="232"/>
      <c r="C18" s="235"/>
      <c r="D18" s="234" t="s">
        <v>630</v>
      </c>
      <c r="E18" s="232" t="s">
        <v>647</v>
      </c>
      <c r="F18" s="235" t="s">
        <v>629</v>
      </c>
      <c r="G18" s="238">
        <v>44561</v>
      </c>
      <c r="H18" s="105" t="s">
        <v>432</v>
      </c>
      <c r="I18" s="128" t="s">
        <v>166</v>
      </c>
      <c r="J18" s="105" t="s">
        <v>178</v>
      </c>
      <c r="K18" s="105" t="s">
        <v>178</v>
      </c>
      <c r="L18" s="105" t="s">
        <v>178</v>
      </c>
      <c r="M18" s="119" t="s">
        <v>180</v>
      </c>
      <c r="N18" s="119" t="s">
        <v>183</v>
      </c>
      <c r="O18" s="119" t="s">
        <v>184</v>
      </c>
      <c r="P18" s="119" t="s">
        <v>341</v>
      </c>
      <c r="Q18" s="119" t="s">
        <v>342</v>
      </c>
      <c r="R18" s="119" t="s">
        <v>237</v>
      </c>
      <c r="S18" s="177">
        <v>1250</v>
      </c>
      <c r="T18" s="227"/>
      <c r="U18" s="122" t="s">
        <v>360</v>
      </c>
      <c r="V18" s="120" t="s">
        <v>618</v>
      </c>
      <c r="W18" s="123">
        <v>1800</v>
      </c>
      <c r="X18" s="129">
        <f>+T18</f>
        <v>0</v>
      </c>
      <c r="Y18" s="130">
        <f t="shared" si="0"/>
        <v>1800</v>
      </c>
      <c r="Z18" s="105" t="s">
        <v>380</v>
      </c>
      <c r="AA18" s="118" t="s">
        <v>10</v>
      </c>
      <c r="AB18" s="105" t="s">
        <v>409</v>
      </c>
    </row>
    <row r="19" spans="1:28" s="134" customFormat="1" ht="101.25" x14ac:dyDescent="0.25">
      <c r="A19" s="240"/>
      <c r="B19" s="232"/>
      <c r="C19" s="235"/>
      <c r="D19" s="234"/>
      <c r="E19" s="232"/>
      <c r="F19" s="235"/>
      <c r="G19" s="238"/>
      <c r="H19" s="105" t="s">
        <v>433</v>
      </c>
      <c r="I19" s="128" t="s">
        <v>166</v>
      </c>
      <c r="J19" s="105" t="s">
        <v>178</v>
      </c>
      <c r="K19" s="105" t="s">
        <v>178</v>
      </c>
      <c r="L19" s="105" t="s">
        <v>178</v>
      </c>
      <c r="M19" s="119" t="s">
        <v>180</v>
      </c>
      <c r="N19" s="119" t="s">
        <v>183</v>
      </c>
      <c r="O19" s="119" t="s">
        <v>184</v>
      </c>
      <c r="P19" s="119" t="s">
        <v>341</v>
      </c>
      <c r="Q19" s="119" t="s">
        <v>346</v>
      </c>
      <c r="R19" s="106" t="s">
        <v>236</v>
      </c>
      <c r="S19" s="177">
        <v>150</v>
      </c>
      <c r="T19" s="227"/>
      <c r="U19" s="122" t="s">
        <v>178</v>
      </c>
      <c r="V19" s="120" t="s">
        <v>178</v>
      </c>
      <c r="W19" s="123">
        <v>0</v>
      </c>
      <c r="X19" s="129">
        <f>+T19</f>
        <v>0</v>
      </c>
      <c r="Y19" s="130">
        <f t="shared" si="0"/>
        <v>0</v>
      </c>
      <c r="Z19" s="105" t="s">
        <v>380</v>
      </c>
      <c r="AA19" s="118" t="s">
        <v>10</v>
      </c>
      <c r="AB19" s="105" t="s">
        <v>409</v>
      </c>
    </row>
    <row r="20" spans="1:28" s="134" customFormat="1" ht="101.25" x14ac:dyDescent="0.25">
      <c r="A20" s="240"/>
      <c r="B20" s="232"/>
      <c r="C20" s="235"/>
      <c r="D20" s="234"/>
      <c r="E20" s="232"/>
      <c r="F20" s="235"/>
      <c r="G20" s="238"/>
      <c r="H20" s="105" t="s">
        <v>434</v>
      </c>
      <c r="I20" s="128" t="s">
        <v>166</v>
      </c>
      <c r="J20" s="105" t="s">
        <v>178</v>
      </c>
      <c r="K20" s="105" t="s">
        <v>178</v>
      </c>
      <c r="L20" s="105" t="s">
        <v>178</v>
      </c>
      <c r="M20" s="119" t="s">
        <v>180</v>
      </c>
      <c r="N20" s="119" t="s">
        <v>183</v>
      </c>
      <c r="O20" s="119" t="s">
        <v>184</v>
      </c>
      <c r="P20" s="119" t="s">
        <v>341</v>
      </c>
      <c r="Q20" s="119" t="s">
        <v>342</v>
      </c>
      <c r="R20" s="119" t="s">
        <v>237</v>
      </c>
      <c r="S20" s="177">
        <v>300</v>
      </c>
      <c r="T20" s="227"/>
      <c r="U20" s="122" t="s">
        <v>360</v>
      </c>
      <c r="V20" s="120" t="s">
        <v>618</v>
      </c>
      <c r="W20" s="123">
        <v>3609.010233</v>
      </c>
      <c r="X20" s="170">
        <f>+T20</f>
        <v>0</v>
      </c>
      <c r="Y20" s="130">
        <f t="shared" si="0"/>
        <v>3609.010233</v>
      </c>
      <c r="Z20" s="105" t="s">
        <v>380</v>
      </c>
      <c r="AA20" s="118" t="s">
        <v>10</v>
      </c>
      <c r="AB20" s="105" t="s">
        <v>409</v>
      </c>
    </row>
    <row r="21" spans="1:28" s="134" customFormat="1" ht="101.25" x14ac:dyDescent="0.25">
      <c r="A21" s="240"/>
      <c r="B21" s="232"/>
      <c r="C21" s="235"/>
      <c r="D21" s="234"/>
      <c r="E21" s="232"/>
      <c r="F21" s="235"/>
      <c r="G21" s="238"/>
      <c r="H21" s="107" t="s">
        <v>435</v>
      </c>
      <c r="I21" s="128" t="s">
        <v>166</v>
      </c>
      <c r="J21" s="105" t="s">
        <v>178</v>
      </c>
      <c r="K21" s="105" t="s">
        <v>178</v>
      </c>
      <c r="L21" s="105" t="s">
        <v>178</v>
      </c>
      <c r="M21" s="119" t="s">
        <v>180</v>
      </c>
      <c r="N21" s="119" t="s">
        <v>183</v>
      </c>
      <c r="O21" s="119" t="s">
        <v>184</v>
      </c>
      <c r="P21" s="119" t="s">
        <v>341</v>
      </c>
      <c r="Q21" s="119" t="s">
        <v>342</v>
      </c>
      <c r="R21" s="119" t="s">
        <v>237</v>
      </c>
      <c r="S21" s="177">
        <v>1200</v>
      </c>
      <c r="T21" s="228"/>
      <c r="U21" s="122" t="s">
        <v>178</v>
      </c>
      <c r="V21" s="120" t="s">
        <v>178</v>
      </c>
      <c r="W21" s="123">
        <v>0</v>
      </c>
      <c r="X21" s="170">
        <f>+T21</f>
        <v>0</v>
      </c>
      <c r="Y21" s="130">
        <f t="shared" si="0"/>
        <v>0</v>
      </c>
      <c r="Z21" s="105" t="s">
        <v>380</v>
      </c>
      <c r="AA21" s="118" t="s">
        <v>10</v>
      </c>
      <c r="AB21" s="105" t="s">
        <v>409</v>
      </c>
    </row>
    <row r="22" spans="1:28" s="134" customFormat="1" ht="162" x14ac:dyDescent="0.25">
      <c r="A22" s="240"/>
      <c r="B22" s="232"/>
      <c r="C22" s="235"/>
      <c r="D22" s="234" t="s">
        <v>443</v>
      </c>
      <c r="E22" s="232" t="s">
        <v>444</v>
      </c>
      <c r="F22" s="235" t="s">
        <v>705</v>
      </c>
      <c r="G22" s="256">
        <v>44561</v>
      </c>
      <c r="H22" s="118" t="s">
        <v>436</v>
      </c>
      <c r="I22" s="128" t="s">
        <v>166</v>
      </c>
      <c r="J22" s="105" t="s">
        <v>122</v>
      </c>
      <c r="K22" s="105" t="s">
        <v>123</v>
      </c>
      <c r="L22" s="105" t="s">
        <v>178</v>
      </c>
      <c r="M22" s="119" t="s">
        <v>192</v>
      </c>
      <c r="N22" s="119" t="s">
        <v>197</v>
      </c>
      <c r="O22" s="118" t="s">
        <v>198</v>
      </c>
      <c r="P22" s="119" t="s">
        <v>329</v>
      </c>
      <c r="Q22" s="119" t="s">
        <v>335</v>
      </c>
      <c r="R22" s="119" t="s">
        <v>240</v>
      </c>
      <c r="S22" s="177">
        <v>6883.1957599999996</v>
      </c>
      <c r="T22" s="177"/>
      <c r="U22" s="119" t="s">
        <v>360</v>
      </c>
      <c r="V22" s="119" t="s">
        <v>426</v>
      </c>
      <c r="W22" s="123">
        <v>900</v>
      </c>
      <c r="X22" s="276">
        <f>+S22</f>
        <v>6883.1957599999996</v>
      </c>
      <c r="Y22" s="130">
        <f>+W22</f>
        <v>900</v>
      </c>
      <c r="Z22" s="105" t="s">
        <v>380</v>
      </c>
      <c r="AA22" s="118" t="s">
        <v>10</v>
      </c>
      <c r="AB22" s="105" t="s">
        <v>409</v>
      </c>
    </row>
    <row r="23" spans="1:28" s="134" customFormat="1" ht="162" x14ac:dyDescent="0.25">
      <c r="A23" s="240"/>
      <c r="B23" s="232"/>
      <c r="C23" s="235"/>
      <c r="D23" s="234"/>
      <c r="E23" s="232"/>
      <c r="F23" s="235"/>
      <c r="G23" s="257"/>
      <c r="H23" s="118" t="s">
        <v>437</v>
      </c>
      <c r="I23" s="128" t="s">
        <v>166</v>
      </c>
      <c r="J23" s="105" t="s">
        <v>122</v>
      </c>
      <c r="K23" s="105" t="s">
        <v>123</v>
      </c>
      <c r="L23" s="105" t="s">
        <v>178</v>
      </c>
      <c r="M23" s="119" t="s">
        <v>192</v>
      </c>
      <c r="N23" s="119" t="s">
        <v>197</v>
      </c>
      <c r="O23" s="118" t="s">
        <v>198</v>
      </c>
      <c r="P23" s="119" t="s">
        <v>329</v>
      </c>
      <c r="Q23" s="119" t="s">
        <v>335</v>
      </c>
      <c r="R23" s="119" t="s">
        <v>240</v>
      </c>
      <c r="S23" s="177">
        <v>0</v>
      </c>
      <c r="T23" s="177"/>
      <c r="U23" s="122" t="s">
        <v>178</v>
      </c>
      <c r="V23" s="120" t="s">
        <v>178</v>
      </c>
      <c r="W23" s="123"/>
      <c r="X23" s="276"/>
      <c r="Y23" s="130"/>
      <c r="Z23" s="105" t="s">
        <v>380</v>
      </c>
      <c r="AA23" s="118" t="s">
        <v>10</v>
      </c>
      <c r="AB23" s="105" t="s">
        <v>409</v>
      </c>
    </row>
    <row r="24" spans="1:28" s="134" customFormat="1" ht="141.75" x14ac:dyDescent="0.25">
      <c r="A24" s="240"/>
      <c r="B24" s="232"/>
      <c r="C24" s="235"/>
      <c r="D24" s="234"/>
      <c r="E24" s="232"/>
      <c r="F24" s="235"/>
      <c r="G24" s="257"/>
      <c r="H24" s="118" t="s">
        <v>438</v>
      </c>
      <c r="I24" s="128" t="s">
        <v>166</v>
      </c>
      <c r="J24" s="105" t="s">
        <v>72</v>
      </c>
      <c r="K24" s="105" t="s">
        <v>73</v>
      </c>
      <c r="L24" s="105" t="s">
        <v>178</v>
      </c>
      <c r="M24" s="119" t="s">
        <v>192</v>
      </c>
      <c r="N24" s="119" t="s">
        <v>197</v>
      </c>
      <c r="O24" s="118" t="s">
        <v>198</v>
      </c>
      <c r="P24" s="119" t="s">
        <v>338</v>
      </c>
      <c r="Q24" s="119" t="s">
        <v>339</v>
      </c>
      <c r="R24" s="119" t="s">
        <v>239</v>
      </c>
      <c r="S24" s="177">
        <v>60494.303529999997</v>
      </c>
      <c r="T24" s="177"/>
      <c r="U24" s="122" t="s">
        <v>178</v>
      </c>
      <c r="V24" s="120" t="s">
        <v>178</v>
      </c>
      <c r="W24" s="123">
        <v>0</v>
      </c>
      <c r="X24" s="137">
        <f>+S24</f>
        <v>60494.303529999997</v>
      </c>
      <c r="Y24" s="130">
        <f>+W24</f>
        <v>0</v>
      </c>
      <c r="Z24" s="105" t="s">
        <v>380</v>
      </c>
      <c r="AA24" s="118" t="s">
        <v>10</v>
      </c>
      <c r="AB24" s="105" t="s">
        <v>409</v>
      </c>
    </row>
    <row r="25" spans="1:28" s="134" customFormat="1" ht="141.75" x14ac:dyDescent="0.25">
      <c r="A25" s="240"/>
      <c r="B25" s="232"/>
      <c r="C25" s="235"/>
      <c r="D25" s="234"/>
      <c r="E25" s="232"/>
      <c r="F25" s="235"/>
      <c r="G25" s="257"/>
      <c r="H25" s="118" t="s">
        <v>439</v>
      </c>
      <c r="I25" s="128" t="s">
        <v>166</v>
      </c>
      <c r="J25" s="105" t="s">
        <v>122</v>
      </c>
      <c r="K25" s="105" t="s">
        <v>127</v>
      </c>
      <c r="L25" s="105" t="s">
        <v>178</v>
      </c>
      <c r="M25" s="119" t="s">
        <v>192</v>
      </c>
      <c r="N25" s="119" t="s">
        <v>197</v>
      </c>
      <c r="O25" s="118" t="s">
        <v>198</v>
      </c>
      <c r="P25" s="119" t="s">
        <v>332</v>
      </c>
      <c r="Q25" s="119" t="s">
        <v>333</v>
      </c>
      <c r="R25" s="119" t="s">
        <v>238</v>
      </c>
      <c r="S25" s="177">
        <v>4800</v>
      </c>
      <c r="T25" s="177"/>
      <c r="U25" s="122" t="s">
        <v>178</v>
      </c>
      <c r="V25" s="120" t="s">
        <v>178</v>
      </c>
      <c r="W25" s="123">
        <v>0</v>
      </c>
      <c r="X25" s="129">
        <f>+S25</f>
        <v>4800</v>
      </c>
      <c r="Y25" s="130">
        <f>+W25</f>
        <v>0</v>
      </c>
      <c r="Z25" s="105" t="s">
        <v>380</v>
      </c>
      <c r="AA25" s="118" t="s">
        <v>10</v>
      </c>
      <c r="AB25" s="105" t="s">
        <v>409</v>
      </c>
    </row>
    <row r="26" spans="1:28" s="134" customFormat="1" ht="121.5" x14ac:dyDescent="0.25">
      <c r="A26" s="240"/>
      <c r="B26" s="232"/>
      <c r="C26" s="235"/>
      <c r="D26" s="234"/>
      <c r="E26" s="232"/>
      <c r="F26" s="235"/>
      <c r="G26" s="258"/>
      <c r="H26" s="105" t="s">
        <v>440</v>
      </c>
      <c r="I26" s="128" t="s">
        <v>167</v>
      </c>
      <c r="J26" s="105" t="s">
        <v>178</v>
      </c>
      <c r="K26" s="105" t="s">
        <v>76</v>
      </c>
      <c r="L26" s="105" t="s">
        <v>178</v>
      </c>
      <c r="M26" s="119" t="s">
        <v>178</v>
      </c>
      <c r="N26" s="119" t="s">
        <v>178</v>
      </c>
      <c r="O26" s="119" t="s">
        <v>178</v>
      </c>
      <c r="P26" s="119" t="s">
        <v>178</v>
      </c>
      <c r="Q26" s="119" t="s">
        <v>178</v>
      </c>
      <c r="R26" s="119"/>
      <c r="S26" s="177">
        <v>0</v>
      </c>
      <c r="T26" s="177"/>
      <c r="U26" s="119"/>
      <c r="V26" s="119"/>
      <c r="W26" s="123">
        <v>0</v>
      </c>
      <c r="X26" s="131">
        <f>+S26</f>
        <v>0</v>
      </c>
      <c r="Y26" s="130">
        <f>+W26</f>
        <v>0</v>
      </c>
      <c r="Z26" s="105" t="s">
        <v>380</v>
      </c>
      <c r="AA26" s="118" t="s">
        <v>10</v>
      </c>
      <c r="AB26" s="105" t="s">
        <v>409</v>
      </c>
    </row>
    <row r="27" spans="1:28" s="134" customFormat="1" ht="20.25" hidden="1" x14ac:dyDescent="0.25">
      <c r="A27" s="240"/>
      <c r="B27" s="232"/>
      <c r="C27" s="235"/>
      <c r="D27" s="138"/>
      <c r="E27" s="139"/>
      <c r="F27" s="108"/>
      <c r="G27" s="136"/>
      <c r="H27" s="105" t="s">
        <v>690</v>
      </c>
      <c r="I27" s="128"/>
      <c r="J27" s="105"/>
      <c r="K27" s="105"/>
      <c r="L27" s="105"/>
      <c r="M27" s="119"/>
      <c r="N27" s="119"/>
      <c r="O27" s="118" t="s">
        <v>198</v>
      </c>
      <c r="P27" s="119"/>
      <c r="Q27" s="119"/>
      <c r="R27" s="119"/>
      <c r="S27" s="177">
        <f>26214.015633+14728.407962</f>
        <v>40942.423595</v>
      </c>
      <c r="T27" s="177"/>
      <c r="U27" s="119"/>
      <c r="V27" s="119"/>
      <c r="W27" s="123"/>
      <c r="X27" s="131"/>
      <c r="Y27" s="130"/>
      <c r="Z27" s="105"/>
      <c r="AA27" s="118"/>
      <c r="AB27" s="105"/>
    </row>
    <row r="28" spans="1:28" s="134" customFormat="1" ht="101.25" x14ac:dyDescent="0.25">
      <c r="A28" s="240"/>
      <c r="B28" s="232"/>
      <c r="C28" s="235"/>
      <c r="D28" s="279" t="s">
        <v>445</v>
      </c>
      <c r="E28" s="282" t="s">
        <v>35</v>
      </c>
      <c r="F28" s="285" t="s">
        <v>796</v>
      </c>
      <c r="G28" s="273">
        <v>44561</v>
      </c>
      <c r="H28" s="105" t="s">
        <v>446</v>
      </c>
      <c r="I28" s="128" t="s">
        <v>167</v>
      </c>
      <c r="J28" s="105" t="s">
        <v>178</v>
      </c>
      <c r="K28" s="105" t="s">
        <v>178</v>
      </c>
      <c r="L28" s="105" t="s">
        <v>178</v>
      </c>
      <c r="M28" s="119" t="s">
        <v>208</v>
      </c>
      <c r="N28" s="119" t="s">
        <v>199</v>
      </c>
      <c r="O28" s="119" t="s">
        <v>200</v>
      </c>
      <c r="P28" s="119" t="s">
        <v>178</v>
      </c>
      <c r="Q28" s="119" t="s">
        <v>178</v>
      </c>
      <c r="R28" s="119"/>
      <c r="S28" s="177">
        <v>733.60299999999995</v>
      </c>
      <c r="T28" s="177"/>
      <c r="U28" s="119"/>
      <c r="V28" s="119"/>
      <c r="W28" s="123">
        <v>0</v>
      </c>
      <c r="X28" s="129">
        <f t="shared" ref="X28:X38" si="2">+S28</f>
        <v>733.60299999999995</v>
      </c>
      <c r="Y28" s="130">
        <f t="shared" ref="Y28:Y33" si="3">+W28</f>
        <v>0</v>
      </c>
      <c r="Z28" s="105" t="s">
        <v>386</v>
      </c>
      <c r="AA28" s="118" t="s">
        <v>10</v>
      </c>
      <c r="AB28" s="105" t="s">
        <v>14</v>
      </c>
    </row>
    <row r="29" spans="1:28" s="134" customFormat="1" ht="101.25" x14ac:dyDescent="0.25">
      <c r="A29" s="240"/>
      <c r="B29" s="232"/>
      <c r="C29" s="235"/>
      <c r="D29" s="280"/>
      <c r="E29" s="283"/>
      <c r="F29" s="286"/>
      <c r="G29" s="274"/>
      <c r="H29" s="105" t="s">
        <v>447</v>
      </c>
      <c r="I29" s="128" t="s">
        <v>167</v>
      </c>
      <c r="J29" s="105" t="s">
        <v>178</v>
      </c>
      <c r="K29" s="105" t="s">
        <v>178</v>
      </c>
      <c r="L29" s="105" t="s">
        <v>178</v>
      </c>
      <c r="M29" s="119" t="s">
        <v>208</v>
      </c>
      <c r="N29" s="119" t="s">
        <v>199</v>
      </c>
      <c r="O29" s="119" t="s">
        <v>200</v>
      </c>
      <c r="P29" s="119" t="s">
        <v>178</v>
      </c>
      <c r="Q29" s="119" t="s">
        <v>178</v>
      </c>
      <c r="R29" s="119"/>
      <c r="S29" s="177">
        <v>4767.4602500000001</v>
      </c>
      <c r="T29" s="177"/>
      <c r="U29" s="119"/>
      <c r="V29" s="119"/>
      <c r="W29" s="123">
        <v>0</v>
      </c>
      <c r="X29" s="131">
        <f t="shared" si="2"/>
        <v>4767.4602500000001</v>
      </c>
      <c r="Y29" s="130">
        <f t="shared" si="3"/>
        <v>0</v>
      </c>
      <c r="Z29" s="105" t="s">
        <v>386</v>
      </c>
      <c r="AA29" s="118" t="s">
        <v>10</v>
      </c>
      <c r="AB29" s="105" t="s">
        <v>14</v>
      </c>
    </row>
    <row r="30" spans="1:28" s="134" customFormat="1" ht="101.25" x14ac:dyDescent="0.25">
      <c r="A30" s="240"/>
      <c r="B30" s="232"/>
      <c r="C30" s="235"/>
      <c r="D30" s="280"/>
      <c r="E30" s="283"/>
      <c r="F30" s="286"/>
      <c r="G30" s="274"/>
      <c r="H30" s="140" t="s">
        <v>448</v>
      </c>
      <c r="I30" s="128" t="s">
        <v>167</v>
      </c>
      <c r="J30" s="105" t="s">
        <v>178</v>
      </c>
      <c r="K30" s="105" t="s">
        <v>178</v>
      </c>
      <c r="L30" s="105" t="s">
        <v>178</v>
      </c>
      <c r="M30" s="119" t="s">
        <v>208</v>
      </c>
      <c r="N30" s="119" t="s">
        <v>199</v>
      </c>
      <c r="O30" s="119" t="s">
        <v>200</v>
      </c>
      <c r="P30" s="119" t="s">
        <v>178</v>
      </c>
      <c r="Q30" s="119" t="s">
        <v>178</v>
      </c>
      <c r="R30" s="119"/>
      <c r="S30" s="177">
        <v>1756.3136</v>
      </c>
      <c r="T30" s="177"/>
      <c r="U30" s="119"/>
      <c r="V30" s="119"/>
      <c r="W30" s="123">
        <v>0</v>
      </c>
      <c r="X30" s="129">
        <f t="shared" si="2"/>
        <v>1756.3136</v>
      </c>
      <c r="Y30" s="130">
        <f t="shared" si="3"/>
        <v>0</v>
      </c>
      <c r="Z30" s="105" t="s">
        <v>386</v>
      </c>
      <c r="AA30" s="118" t="s">
        <v>10</v>
      </c>
      <c r="AB30" s="105" t="s">
        <v>14</v>
      </c>
    </row>
    <row r="31" spans="1:28" s="134" customFormat="1" ht="101.25" x14ac:dyDescent="0.25">
      <c r="A31" s="240"/>
      <c r="B31" s="232"/>
      <c r="C31" s="235"/>
      <c r="D31" s="280"/>
      <c r="E31" s="283"/>
      <c r="F31" s="286"/>
      <c r="G31" s="274"/>
      <c r="H31" s="140" t="s">
        <v>449</v>
      </c>
      <c r="I31" s="128" t="s">
        <v>167</v>
      </c>
      <c r="J31" s="105" t="s">
        <v>178</v>
      </c>
      <c r="K31" s="105" t="s">
        <v>178</v>
      </c>
      <c r="L31" s="105" t="s">
        <v>178</v>
      </c>
      <c r="M31" s="119" t="s">
        <v>208</v>
      </c>
      <c r="N31" s="119" t="s">
        <v>199</v>
      </c>
      <c r="O31" s="119" t="s">
        <v>200</v>
      </c>
      <c r="P31" s="119" t="s">
        <v>178</v>
      </c>
      <c r="Q31" s="119" t="s">
        <v>178</v>
      </c>
      <c r="R31" s="119"/>
      <c r="S31" s="177">
        <v>2742.6231499999999</v>
      </c>
      <c r="T31" s="177"/>
      <c r="U31" s="119"/>
      <c r="V31" s="119"/>
      <c r="W31" s="123">
        <v>0</v>
      </c>
      <c r="X31" s="131">
        <f t="shared" si="2"/>
        <v>2742.6231499999999</v>
      </c>
      <c r="Y31" s="130">
        <f t="shared" si="3"/>
        <v>0</v>
      </c>
      <c r="Z31" s="105" t="s">
        <v>386</v>
      </c>
      <c r="AA31" s="118" t="s">
        <v>10</v>
      </c>
      <c r="AB31" s="105" t="s">
        <v>14</v>
      </c>
    </row>
    <row r="32" spans="1:28" s="134" customFormat="1" ht="101.25" x14ac:dyDescent="0.25">
      <c r="A32" s="240"/>
      <c r="B32" s="232"/>
      <c r="C32" s="235"/>
      <c r="D32" s="281"/>
      <c r="E32" s="284"/>
      <c r="F32" s="287"/>
      <c r="G32" s="275"/>
      <c r="H32" s="140" t="s">
        <v>656</v>
      </c>
      <c r="I32" s="128" t="s">
        <v>166</v>
      </c>
      <c r="J32" s="105" t="s">
        <v>178</v>
      </c>
      <c r="K32" s="105" t="s">
        <v>178</v>
      </c>
      <c r="L32" s="105" t="s">
        <v>178</v>
      </c>
      <c r="M32" s="119" t="s">
        <v>192</v>
      </c>
      <c r="N32" s="119" t="s">
        <v>195</v>
      </c>
      <c r="O32" s="119" t="s">
        <v>196</v>
      </c>
      <c r="P32" s="119" t="s">
        <v>349</v>
      </c>
      <c r="Q32" s="119" t="s">
        <v>350</v>
      </c>
      <c r="R32" s="132"/>
      <c r="S32" s="133">
        <v>20000</v>
      </c>
      <c r="T32" s="133"/>
      <c r="U32" s="132" t="s">
        <v>358</v>
      </c>
      <c r="V32" s="133">
        <v>5000</v>
      </c>
      <c r="W32" s="123">
        <f>+V32</f>
        <v>5000</v>
      </c>
      <c r="X32" s="133">
        <f t="shared" si="2"/>
        <v>20000</v>
      </c>
      <c r="Y32" s="130">
        <f t="shared" si="3"/>
        <v>5000</v>
      </c>
      <c r="Z32" s="105" t="s">
        <v>386</v>
      </c>
      <c r="AA32" s="118" t="s">
        <v>10</v>
      </c>
      <c r="AB32" s="105" t="s">
        <v>408</v>
      </c>
    </row>
    <row r="33" spans="1:29" s="134" customFormat="1" ht="121.5" x14ac:dyDescent="0.25">
      <c r="A33" s="240"/>
      <c r="B33" s="232"/>
      <c r="C33" s="235"/>
      <c r="D33" s="234" t="s">
        <v>450</v>
      </c>
      <c r="E33" s="232" t="s">
        <v>454</v>
      </c>
      <c r="F33" s="235" t="s">
        <v>664</v>
      </c>
      <c r="G33" s="256">
        <v>44561</v>
      </c>
      <c r="H33" s="105" t="s">
        <v>451</v>
      </c>
      <c r="I33" s="128" t="s">
        <v>166</v>
      </c>
      <c r="J33" s="105" t="s">
        <v>93</v>
      </c>
      <c r="K33" s="105" t="s">
        <v>112</v>
      </c>
      <c r="L33" s="105" t="s">
        <v>178</v>
      </c>
      <c r="M33" s="119" t="s">
        <v>178</v>
      </c>
      <c r="N33" s="119" t="s">
        <v>178</v>
      </c>
      <c r="O33" s="119" t="s">
        <v>178</v>
      </c>
      <c r="P33" s="119" t="s">
        <v>178</v>
      </c>
      <c r="Q33" s="119" t="s">
        <v>178</v>
      </c>
      <c r="R33" s="119"/>
      <c r="S33" s="123">
        <v>0</v>
      </c>
      <c r="T33" s="123"/>
      <c r="U33" s="119" t="s">
        <v>357</v>
      </c>
      <c r="V33" s="119" t="s">
        <v>452</v>
      </c>
      <c r="W33" s="123">
        <v>9302</v>
      </c>
      <c r="X33" s="129">
        <f t="shared" si="2"/>
        <v>0</v>
      </c>
      <c r="Y33" s="272">
        <f t="shared" si="3"/>
        <v>9302</v>
      </c>
      <c r="Z33" s="105" t="s">
        <v>384</v>
      </c>
      <c r="AA33" s="118" t="s">
        <v>10</v>
      </c>
      <c r="AB33" s="105" t="s">
        <v>113</v>
      </c>
    </row>
    <row r="34" spans="1:29" s="134" customFormat="1" ht="121.5" x14ac:dyDescent="0.25">
      <c r="A34" s="241"/>
      <c r="B34" s="232"/>
      <c r="C34" s="235"/>
      <c r="D34" s="234"/>
      <c r="E34" s="232"/>
      <c r="F34" s="235"/>
      <c r="G34" s="258"/>
      <c r="H34" s="105" t="s">
        <v>453</v>
      </c>
      <c r="I34" s="128" t="s">
        <v>166</v>
      </c>
      <c r="J34" s="105" t="s">
        <v>93</v>
      </c>
      <c r="K34" s="105" t="s">
        <v>112</v>
      </c>
      <c r="L34" s="105" t="s">
        <v>178</v>
      </c>
      <c r="M34" s="119" t="s">
        <v>178</v>
      </c>
      <c r="N34" s="119" t="s">
        <v>178</v>
      </c>
      <c r="O34" s="119" t="s">
        <v>178</v>
      </c>
      <c r="P34" s="119" t="s">
        <v>178</v>
      </c>
      <c r="Q34" s="119" t="s">
        <v>178</v>
      </c>
      <c r="R34" s="119"/>
      <c r="S34" s="123">
        <v>0</v>
      </c>
      <c r="T34" s="123"/>
      <c r="U34" s="119" t="s">
        <v>357</v>
      </c>
      <c r="V34" s="119" t="s">
        <v>452</v>
      </c>
      <c r="W34" s="123"/>
      <c r="X34" s="129">
        <f t="shared" si="2"/>
        <v>0</v>
      </c>
      <c r="Y34" s="272"/>
      <c r="Z34" s="105" t="s">
        <v>384</v>
      </c>
      <c r="AA34" s="118" t="s">
        <v>10</v>
      </c>
      <c r="AB34" s="105" t="s">
        <v>113</v>
      </c>
    </row>
    <row r="35" spans="1:29" s="134" customFormat="1" ht="101.25" x14ac:dyDescent="0.25">
      <c r="A35" s="239" t="s">
        <v>694</v>
      </c>
      <c r="B35" s="232" t="s">
        <v>695</v>
      </c>
      <c r="C35" s="235" t="s">
        <v>662</v>
      </c>
      <c r="D35" s="234" t="s">
        <v>455</v>
      </c>
      <c r="E35" s="232" t="s">
        <v>456</v>
      </c>
      <c r="F35" s="235" t="s">
        <v>663</v>
      </c>
      <c r="G35" s="238">
        <v>44561</v>
      </c>
      <c r="H35" s="105" t="s">
        <v>457</v>
      </c>
      <c r="I35" s="128" t="s">
        <v>166</v>
      </c>
      <c r="J35" s="105" t="s">
        <v>178</v>
      </c>
      <c r="K35" s="105" t="s">
        <v>178</v>
      </c>
      <c r="L35" s="105" t="s">
        <v>178</v>
      </c>
      <c r="M35" s="119" t="s">
        <v>180</v>
      </c>
      <c r="N35" s="119" t="s">
        <v>181</v>
      </c>
      <c r="O35" s="119" t="s">
        <v>182</v>
      </c>
      <c r="P35" s="119" t="s">
        <v>296</v>
      </c>
      <c r="Q35" s="119" t="s">
        <v>290</v>
      </c>
      <c r="R35" s="119"/>
      <c r="S35" s="123">
        <v>4800</v>
      </c>
      <c r="T35" s="123"/>
      <c r="U35" s="128" t="s">
        <v>178</v>
      </c>
      <c r="V35" s="128" t="s">
        <v>178</v>
      </c>
      <c r="W35" s="123">
        <v>0</v>
      </c>
      <c r="X35" s="123">
        <f t="shared" si="2"/>
        <v>4800</v>
      </c>
      <c r="Y35" s="130">
        <f>+W35</f>
        <v>0</v>
      </c>
      <c r="Z35" s="105" t="s">
        <v>392</v>
      </c>
      <c r="AA35" s="118" t="s">
        <v>10</v>
      </c>
      <c r="AB35" s="105" t="s">
        <v>14</v>
      </c>
    </row>
    <row r="36" spans="1:29" s="134" customFormat="1" ht="101.25" x14ac:dyDescent="0.25">
      <c r="A36" s="240"/>
      <c r="B36" s="232"/>
      <c r="C36" s="235"/>
      <c r="D36" s="234"/>
      <c r="E36" s="232"/>
      <c r="F36" s="235"/>
      <c r="G36" s="238"/>
      <c r="H36" s="105" t="s">
        <v>458</v>
      </c>
      <c r="I36" s="128" t="s">
        <v>166</v>
      </c>
      <c r="J36" s="105" t="s">
        <v>178</v>
      </c>
      <c r="K36" s="105" t="s">
        <v>178</v>
      </c>
      <c r="L36" s="105" t="s">
        <v>178</v>
      </c>
      <c r="M36" s="119" t="s">
        <v>180</v>
      </c>
      <c r="N36" s="119" t="s">
        <v>181</v>
      </c>
      <c r="O36" s="119" t="s">
        <v>182</v>
      </c>
      <c r="P36" s="119" t="s">
        <v>296</v>
      </c>
      <c r="Q36" s="119" t="s">
        <v>295</v>
      </c>
      <c r="R36" s="119"/>
      <c r="S36" s="123">
        <v>1500</v>
      </c>
      <c r="T36" s="123"/>
      <c r="U36" s="128" t="s">
        <v>178</v>
      </c>
      <c r="V36" s="128" t="s">
        <v>178</v>
      </c>
      <c r="W36" s="123">
        <v>0</v>
      </c>
      <c r="X36" s="123">
        <f t="shared" si="2"/>
        <v>1500</v>
      </c>
      <c r="Y36" s="130">
        <f t="shared" ref="Y36:Y46" si="4">+W36</f>
        <v>0</v>
      </c>
      <c r="Z36" s="105" t="s">
        <v>392</v>
      </c>
      <c r="AA36" s="118" t="s">
        <v>10</v>
      </c>
      <c r="AB36" s="105" t="s">
        <v>14</v>
      </c>
    </row>
    <row r="37" spans="1:29" s="134" customFormat="1" ht="101.25" x14ac:dyDescent="0.25">
      <c r="A37" s="240"/>
      <c r="B37" s="232"/>
      <c r="C37" s="235"/>
      <c r="D37" s="234"/>
      <c r="E37" s="232"/>
      <c r="F37" s="235"/>
      <c r="G37" s="238"/>
      <c r="H37" s="105" t="s">
        <v>642</v>
      </c>
      <c r="I37" s="128" t="s">
        <v>166</v>
      </c>
      <c r="J37" s="105" t="s">
        <v>178</v>
      </c>
      <c r="K37" s="105" t="s">
        <v>178</v>
      </c>
      <c r="L37" s="105" t="s">
        <v>178</v>
      </c>
      <c r="M37" s="119" t="s">
        <v>180</v>
      </c>
      <c r="N37" s="119" t="s">
        <v>181</v>
      </c>
      <c r="O37" s="119" t="s">
        <v>182</v>
      </c>
      <c r="P37" s="119" t="s">
        <v>296</v>
      </c>
      <c r="Q37" s="119" t="s">
        <v>293</v>
      </c>
      <c r="R37" s="119"/>
      <c r="S37" s="123">
        <v>450</v>
      </c>
      <c r="T37" s="123"/>
      <c r="U37" s="128" t="s">
        <v>178</v>
      </c>
      <c r="V37" s="128" t="s">
        <v>178</v>
      </c>
      <c r="W37" s="123">
        <v>0</v>
      </c>
      <c r="X37" s="123">
        <f t="shared" si="2"/>
        <v>450</v>
      </c>
      <c r="Y37" s="130">
        <f t="shared" si="4"/>
        <v>0</v>
      </c>
      <c r="Z37" s="105" t="s">
        <v>392</v>
      </c>
      <c r="AA37" s="118" t="s">
        <v>10</v>
      </c>
      <c r="AB37" s="105" t="s">
        <v>14</v>
      </c>
    </row>
    <row r="38" spans="1:29" s="134" customFormat="1" ht="101.25" x14ac:dyDescent="0.25">
      <c r="A38" s="240"/>
      <c r="B38" s="232"/>
      <c r="C38" s="235"/>
      <c r="D38" s="234"/>
      <c r="E38" s="232"/>
      <c r="F38" s="235"/>
      <c r="G38" s="238"/>
      <c r="H38" s="107" t="s">
        <v>459</v>
      </c>
      <c r="I38" s="128" t="s">
        <v>166</v>
      </c>
      <c r="J38" s="105" t="s">
        <v>178</v>
      </c>
      <c r="K38" s="105" t="s">
        <v>178</v>
      </c>
      <c r="L38" s="105" t="s">
        <v>178</v>
      </c>
      <c r="M38" s="119" t="s">
        <v>180</v>
      </c>
      <c r="N38" s="119" t="s">
        <v>181</v>
      </c>
      <c r="O38" s="119" t="s">
        <v>182</v>
      </c>
      <c r="P38" s="119" t="s">
        <v>296</v>
      </c>
      <c r="Q38" s="119" t="s">
        <v>308</v>
      </c>
      <c r="R38" s="119"/>
      <c r="S38" s="123">
        <v>1000</v>
      </c>
      <c r="T38" s="123"/>
      <c r="U38" s="128" t="s">
        <v>178</v>
      </c>
      <c r="V38" s="128" t="s">
        <v>178</v>
      </c>
      <c r="W38" s="123">
        <v>0</v>
      </c>
      <c r="X38" s="123">
        <f t="shared" si="2"/>
        <v>1000</v>
      </c>
      <c r="Y38" s="130">
        <f t="shared" si="4"/>
        <v>0</v>
      </c>
      <c r="Z38" s="105" t="s">
        <v>392</v>
      </c>
      <c r="AA38" s="118" t="s">
        <v>10</v>
      </c>
      <c r="AB38" s="105" t="s">
        <v>14</v>
      </c>
    </row>
    <row r="39" spans="1:29" s="134" customFormat="1" ht="101.25" x14ac:dyDescent="0.25">
      <c r="A39" s="240"/>
      <c r="B39" s="232"/>
      <c r="C39" s="235"/>
      <c r="D39" s="234"/>
      <c r="E39" s="232"/>
      <c r="F39" s="235"/>
      <c r="G39" s="238"/>
      <c r="H39" s="105" t="s">
        <v>460</v>
      </c>
      <c r="I39" s="128" t="s">
        <v>166</v>
      </c>
      <c r="J39" s="105" t="s">
        <v>178</v>
      </c>
      <c r="K39" s="105" t="s">
        <v>178</v>
      </c>
      <c r="L39" s="105" t="s">
        <v>178</v>
      </c>
      <c r="M39" s="119" t="s">
        <v>180</v>
      </c>
      <c r="N39" s="119" t="s">
        <v>181</v>
      </c>
      <c r="O39" s="119" t="s">
        <v>182</v>
      </c>
      <c r="P39" s="119" t="s">
        <v>296</v>
      </c>
      <c r="Q39" s="119"/>
      <c r="R39" s="119"/>
      <c r="S39" s="123">
        <v>0</v>
      </c>
      <c r="T39" s="123"/>
      <c r="U39" s="128" t="s">
        <v>178</v>
      </c>
      <c r="V39" s="128" t="s">
        <v>178</v>
      </c>
      <c r="W39" s="123">
        <v>0</v>
      </c>
      <c r="X39" s="123">
        <f t="shared" ref="X39:X45" si="5">+S39</f>
        <v>0</v>
      </c>
      <c r="Y39" s="130">
        <f t="shared" si="4"/>
        <v>0</v>
      </c>
      <c r="Z39" s="105" t="s">
        <v>392</v>
      </c>
      <c r="AA39" s="118" t="s">
        <v>10</v>
      </c>
      <c r="AB39" s="105" t="s">
        <v>14</v>
      </c>
      <c r="AC39" s="142"/>
    </row>
    <row r="40" spans="1:29" s="134" customFormat="1" ht="141.75" x14ac:dyDescent="0.25">
      <c r="A40" s="240"/>
      <c r="B40" s="232"/>
      <c r="C40" s="235"/>
      <c r="D40" s="234" t="s">
        <v>509</v>
      </c>
      <c r="E40" s="232" t="s">
        <v>510</v>
      </c>
      <c r="F40" s="235" t="s">
        <v>665</v>
      </c>
      <c r="G40" s="233">
        <v>44561</v>
      </c>
      <c r="H40" s="105" t="s">
        <v>511</v>
      </c>
      <c r="I40" s="128" t="s">
        <v>166</v>
      </c>
      <c r="J40" s="105" t="s">
        <v>72</v>
      </c>
      <c r="K40" s="105" t="s">
        <v>82</v>
      </c>
      <c r="L40" s="105" t="s">
        <v>178</v>
      </c>
      <c r="M40" s="119" t="s">
        <v>180</v>
      </c>
      <c r="N40" s="119" t="s">
        <v>181</v>
      </c>
      <c r="O40" s="119" t="s">
        <v>182</v>
      </c>
      <c r="P40" s="119" t="s">
        <v>303</v>
      </c>
      <c r="Q40" s="119" t="s">
        <v>312</v>
      </c>
      <c r="R40" s="119"/>
      <c r="S40" s="123">
        <v>700</v>
      </c>
      <c r="T40" s="123"/>
      <c r="U40" s="128" t="s">
        <v>178</v>
      </c>
      <c r="V40" s="128" t="s">
        <v>178</v>
      </c>
      <c r="W40" s="123">
        <v>0</v>
      </c>
      <c r="X40" s="123">
        <f t="shared" si="5"/>
        <v>700</v>
      </c>
      <c r="Y40" s="130">
        <f t="shared" si="4"/>
        <v>0</v>
      </c>
      <c r="Z40" s="105" t="s">
        <v>380</v>
      </c>
      <c r="AA40" s="118" t="s">
        <v>10</v>
      </c>
      <c r="AB40" s="105" t="s">
        <v>14</v>
      </c>
      <c r="AC40" s="142"/>
    </row>
    <row r="41" spans="1:29" s="134" customFormat="1" ht="141.75" x14ac:dyDescent="0.25">
      <c r="A41" s="240"/>
      <c r="B41" s="232"/>
      <c r="C41" s="235"/>
      <c r="D41" s="234"/>
      <c r="E41" s="232"/>
      <c r="F41" s="235"/>
      <c r="G41" s="234"/>
      <c r="H41" s="105" t="s">
        <v>512</v>
      </c>
      <c r="I41" s="128" t="s">
        <v>166</v>
      </c>
      <c r="J41" s="105" t="s">
        <v>72</v>
      </c>
      <c r="K41" s="105" t="s">
        <v>82</v>
      </c>
      <c r="L41" s="105" t="s">
        <v>178</v>
      </c>
      <c r="M41" s="119" t="s">
        <v>180</v>
      </c>
      <c r="N41" s="119" t="s">
        <v>181</v>
      </c>
      <c r="O41" s="119" t="s">
        <v>182</v>
      </c>
      <c r="P41" s="119" t="s">
        <v>303</v>
      </c>
      <c r="Q41" s="119" t="s">
        <v>306</v>
      </c>
      <c r="R41" s="119"/>
      <c r="S41" s="123">
        <v>450</v>
      </c>
      <c r="T41" s="123"/>
      <c r="U41" s="128" t="s">
        <v>178</v>
      </c>
      <c r="V41" s="128" t="s">
        <v>178</v>
      </c>
      <c r="W41" s="123">
        <v>0</v>
      </c>
      <c r="X41" s="123">
        <f t="shared" si="5"/>
        <v>450</v>
      </c>
      <c r="Y41" s="130">
        <f t="shared" si="4"/>
        <v>0</v>
      </c>
      <c r="Z41" s="105" t="s">
        <v>380</v>
      </c>
      <c r="AA41" s="118" t="s">
        <v>10</v>
      </c>
      <c r="AB41" s="105" t="s">
        <v>14</v>
      </c>
      <c r="AC41" s="142"/>
    </row>
    <row r="42" spans="1:29" s="134" customFormat="1" ht="141.75" x14ac:dyDescent="0.25">
      <c r="A42" s="240"/>
      <c r="B42" s="232"/>
      <c r="C42" s="235"/>
      <c r="D42" s="234"/>
      <c r="E42" s="232"/>
      <c r="F42" s="235"/>
      <c r="G42" s="234"/>
      <c r="H42" s="105" t="s">
        <v>513</v>
      </c>
      <c r="I42" s="128" t="s">
        <v>166</v>
      </c>
      <c r="J42" s="105" t="s">
        <v>72</v>
      </c>
      <c r="K42" s="105" t="s">
        <v>82</v>
      </c>
      <c r="L42" s="105" t="s">
        <v>178</v>
      </c>
      <c r="M42" s="119" t="s">
        <v>180</v>
      </c>
      <c r="N42" s="119" t="s">
        <v>181</v>
      </c>
      <c r="O42" s="119" t="s">
        <v>182</v>
      </c>
      <c r="P42" s="119" t="s">
        <v>303</v>
      </c>
      <c r="Q42" s="119" t="s">
        <v>312</v>
      </c>
      <c r="R42" s="119"/>
      <c r="S42" s="123">
        <v>250</v>
      </c>
      <c r="T42" s="123"/>
      <c r="U42" s="128" t="s">
        <v>178</v>
      </c>
      <c r="V42" s="128" t="s">
        <v>178</v>
      </c>
      <c r="W42" s="123">
        <v>0</v>
      </c>
      <c r="X42" s="123">
        <f t="shared" si="5"/>
        <v>250</v>
      </c>
      <c r="Y42" s="130">
        <f t="shared" si="4"/>
        <v>0</v>
      </c>
      <c r="Z42" s="105" t="s">
        <v>380</v>
      </c>
      <c r="AA42" s="118" t="s">
        <v>10</v>
      </c>
      <c r="AB42" s="105" t="s">
        <v>14</v>
      </c>
      <c r="AC42" s="142"/>
    </row>
    <row r="43" spans="1:29" s="134" customFormat="1" ht="141.75" x14ac:dyDescent="0.25">
      <c r="A43" s="240"/>
      <c r="B43" s="232"/>
      <c r="C43" s="235"/>
      <c r="D43" s="234"/>
      <c r="E43" s="232"/>
      <c r="F43" s="235"/>
      <c r="G43" s="234"/>
      <c r="H43" s="105" t="s">
        <v>514</v>
      </c>
      <c r="I43" s="128" t="s">
        <v>166</v>
      </c>
      <c r="J43" s="105" t="s">
        <v>72</v>
      </c>
      <c r="K43" s="105" t="s">
        <v>82</v>
      </c>
      <c r="L43" s="105" t="s">
        <v>178</v>
      </c>
      <c r="M43" s="119" t="s">
        <v>180</v>
      </c>
      <c r="N43" s="119" t="s">
        <v>181</v>
      </c>
      <c r="O43" s="119" t="s">
        <v>182</v>
      </c>
      <c r="P43" s="119" t="s">
        <v>303</v>
      </c>
      <c r="Q43" s="119" t="s">
        <v>312</v>
      </c>
      <c r="R43" s="119"/>
      <c r="S43" s="123">
        <v>350</v>
      </c>
      <c r="T43" s="123"/>
      <c r="U43" s="128" t="s">
        <v>178</v>
      </c>
      <c r="V43" s="128" t="s">
        <v>178</v>
      </c>
      <c r="W43" s="123">
        <v>0</v>
      </c>
      <c r="X43" s="123">
        <f t="shared" si="5"/>
        <v>350</v>
      </c>
      <c r="Y43" s="130">
        <f t="shared" si="4"/>
        <v>0</v>
      </c>
      <c r="Z43" s="105" t="s">
        <v>380</v>
      </c>
      <c r="AA43" s="118" t="s">
        <v>10</v>
      </c>
      <c r="AB43" s="105" t="s">
        <v>14</v>
      </c>
      <c r="AC43" s="142"/>
    </row>
    <row r="44" spans="1:29" s="134" customFormat="1" ht="141.75" x14ac:dyDescent="0.25">
      <c r="A44" s="240"/>
      <c r="B44" s="232"/>
      <c r="C44" s="235"/>
      <c r="D44" s="234"/>
      <c r="E44" s="232"/>
      <c r="F44" s="235"/>
      <c r="G44" s="234"/>
      <c r="H44" s="105" t="s">
        <v>643</v>
      </c>
      <c r="I44" s="128" t="s">
        <v>166</v>
      </c>
      <c r="J44" s="105" t="s">
        <v>72</v>
      </c>
      <c r="K44" s="105" t="s">
        <v>82</v>
      </c>
      <c r="L44" s="105" t="s">
        <v>178</v>
      </c>
      <c r="M44" s="119" t="s">
        <v>180</v>
      </c>
      <c r="N44" s="119" t="s">
        <v>181</v>
      </c>
      <c r="O44" s="119" t="s">
        <v>182</v>
      </c>
      <c r="P44" s="119" t="s">
        <v>303</v>
      </c>
      <c r="Q44" s="119" t="s">
        <v>312</v>
      </c>
      <c r="R44" s="119"/>
      <c r="S44" s="123">
        <v>250</v>
      </c>
      <c r="T44" s="123"/>
      <c r="U44" s="128" t="s">
        <v>178</v>
      </c>
      <c r="V44" s="128" t="s">
        <v>178</v>
      </c>
      <c r="W44" s="123">
        <v>0</v>
      </c>
      <c r="X44" s="123">
        <f t="shared" si="5"/>
        <v>250</v>
      </c>
      <c r="Y44" s="130">
        <f t="shared" si="4"/>
        <v>0</v>
      </c>
      <c r="Z44" s="105" t="s">
        <v>380</v>
      </c>
      <c r="AA44" s="118" t="s">
        <v>10</v>
      </c>
      <c r="AB44" s="105" t="s">
        <v>14</v>
      </c>
      <c r="AC44" s="142"/>
    </row>
    <row r="45" spans="1:29" s="134" customFormat="1" ht="101.25" x14ac:dyDescent="0.25">
      <c r="A45" s="240"/>
      <c r="B45" s="232"/>
      <c r="C45" s="235"/>
      <c r="D45" s="300" t="s">
        <v>462</v>
      </c>
      <c r="E45" s="304" t="s">
        <v>463</v>
      </c>
      <c r="F45" s="285" t="s">
        <v>688</v>
      </c>
      <c r="G45" s="288">
        <v>44561</v>
      </c>
      <c r="H45" s="105" t="s">
        <v>619</v>
      </c>
      <c r="I45" s="128"/>
      <c r="J45" s="105"/>
      <c r="K45" s="105"/>
      <c r="L45" s="105"/>
      <c r="M45" s="119" t="s">
        <v>180</v>
      </c>
      <c r="N45" s="119" t="s">
        <v>181</v>
      </c>
      <c r="O45" s="119" t="s">
        <v>182</v>
      </c>
      <c r="P45" s="119" t="s">
        <v>303</v>
      </c>
      <c r="Q45" s="119" t="s">
        <v>312</v>
      </c>
      <c r="R45" s="119"/>
      <c r="S45" s="123">
        <v>50</v>
      </c>
      <c r="T45" s="123"/>
      <c r="U45" s="128" t="s">
        <v>178</v>
      </c>
      <c r="V45" s="128" t="s">
        <v>178</v>
      </c>
      <c r="W45" s="123">
        <v>0</v>
      </c>
      <c r="X45" s="123">
        <f t="shared" si="5"/>
        <v>50</v>
      </c>
      <c r="Y45" s="141">
        <f t="shared" si="4"/>
        <v>0</v>
      </c>
      <c r="Z45" s="135" t="s">
        <v>392</v>
      </c>
      <c r="AA45" s="118" t="s">
        <v>10</v>
      </c>
      <c r="AB45" s="105" t="s">
        <v>14</v>
      </c>
      <c r="AC45" s="142"/>
    </row>
    <row r="46" spans="1:29" s="134" customFormat="1" ht="101.25" x14ac:dyDescent="0.25">
      <c r="A46" s="240"/>
      <c r="B46" s="232"/>
      <c r="C46" s="235"/>
      <c r="D46" s="251"/>
      <c r="E46" s="305"/>
      <c r="F46" s="286"/>
      <c r="G46" s="289"/>
      <c r="H46" s="105" t="s">
        <v>464</v>
      </c>
      <c r="I46" s="128" t="s">
        <v>166</v>
      </c>
      <c r="J46" s="105" t="s">
        <v>178</v>
      </c>
      <c r="K46" s="105" t="s">
        <v>178</v>
      </c>
      <c r="L46" s="105" t="s">
        <v>178</v>
      </c>
      <c r="M46" s="119" t="s">
        <v>180</v>
      </c>
      <c r="N46" s="119" t="s">
        <v>181</v>
      </c>
      <c r="O46" s="119" t="s">
        <v>182</v>
      </c>
      <c r="P46" s="119" t="s">
        <v>296</v>
      </c>
      <c r="Q46" s="119" t="s">
        <v>308</v>
      </c>
      <c r="R46" s="119"/>
      <c r="S46" s="123">
        <v>20</v>
      </c>
      <c r="T46" s="123"/>
      <c r="U46" s="128" t="s">
        <v>178</v>
      </c>
      <c r="V46" s="128" t="s">
        <v>178</v>
      </c>
      <c r="W46" s="123">
        <v>0</v>
      </c>
      <c r="X46" s="129">
        <f t="shared" ref="X46:X117" si="6">+S46</f>
        <v>20</v>
      </c>
      <c r="Y46" s="130">
        <f t="shared" si="4"/>
        <v>0</v>
      </c>
      <c r="Z46" s="105" t="s">
        <v>392</v>
      </c>
      <c r="AA46" s="118" t="s">
        <v>10</v>
      </c>
      <c r="AB46" s="105" t="s">
        <v>14</v>
      </c>
      <c r="AC46" s="142"/>
    </row>
    <row r="47" spans="1:29" s="134" customFormat="1" ht="101.25" x14ac:dyDescent="0.25">
      <c r="A47" s="240"/>
      <c r="B47" s="232"/>
      <c r="C47" s="235"/>
      <c r="D47" s="251"/>
      <c r="E47" s="305"/>
      <c r="F47" s="286"/>
      <c r="G47" s="289"/>
      <c r="H47" s="105" t="s">
        <v>465</v>
      </c>
      <c r="I47" s="128" t="s">
        <v>166</v>
      </c>
      <c r="J47" s="105" t="s">
        <v>178</v>
      </c>
      <c r="K47" s="105" t="s">
        <v>178</v>
      </c>
      <c r="L47" s="105" t="s">
        <v>178</v>
      </c>
      <c r="M47" s="119" t="s">
        <v>180</v>
      </c>
      <c r="N47" s="119" t="s">
        <v>181</v>
      </c>
      <c r="O47" s="119" t="s">
        <v>182</v>
      </c>
      <c r="P47" s="119" t="s">
        <v>296</v>
      </c>
      <c r="Q47" s="119" t="s">
        <v>308</v>
      </c>
      <c r="R47" s="132"/>
      <c r="S47" s="133">
        <f>170-35</f>
        <v>135</v>
      </c>
      <c r="T47" s="133"/>
      <c r="U47" s="128" t="s">
        <v>178</v>
      </c>
      <c r="V47" s="128" t="s">
        <v>178</v>
      </c>
      <c r="W47" s="123">
        <v>0</v>
      </c>
      <c r="X47" s="129">
        <f t="shared" si="6"/>
        <v>135</v>
      </c>
      <c r="Y47" s="130">
        <f>+W47</f>
        <v>0</v>
      </c>
      <c r="Z47" s="105" t="s">
        <v>392</v>
      </c>
      <c r="AA47" s="118" t="s">
        <v>10</v>
      </c>
      <c r="AB47" s="105" t="s">
        <v>14</v>
      </c>
    </row>
    <row r="48" spans="1:29" s="134" customFormat="1" ht="101.25" x14ac:dyDescent="0.25">
      <c r="A48" s="240"/>
      <c r="B48" s="232"/>
      <c r="C48" s="235"/>
      <c r="D48" s="251"/>
      <c r="E48" s="305"/>
      <c r="F48" s="286"/>
      <c r="G48" s="289"/>
      <c r="H48" s="105" t="s">
        <v>466</v>
      </c>
      <c r="I48" s="128" t="s">
        <v>166</v>
      </c>
      <c r="J48" s="105" t="s">
        <v>178</v>
      </c>
      <c r="K48" s="105" t="s">
        <v>178</v>
      </c>
      <c r="L48" s="105" t="s">
        <v>178</v>
      </c>
      <c r="M48" s="119" t="s">
        <v>180</v>
      </c>
      <c r="N48" s="119" t="s">
        <v>181</v>
      </c>
      <c r="O48" s="119" t="s">
        <v>182</v>
      </c>
      <c r="P48" s="119" t="s">
        <v>296</v>
      </c>
      <c r="Q48" s="119" t="s">
        <v>308</v>
      </c>
      <c r="R48" s="132"/>
      <c r="S48" s="133">
        <v>45</v>
      </c>
      <c r="T48" s="133"/>
      <c r="U48" s="128" t="s">
        <v>178</v>
      </c>
      <c r="V48" s="128" t="s">
        <v>178</v>
      </c>
      <c r="W48" s="123">
        <v>0</v>
      </c>
      <c r="X48" s="129">
        <f t="shared" si="6"/>
        <v>45</v>
      </c>
      <c r="Y48" s="130">
        <f t="shared" ref="Y48:Y122" si="7">+W48</f>
        <v>0</v>
      </c>
      <c r="Z48" s="105" t="s">
        <v>392</v>
      </c>
      <c r="AA48" s="118" t="s">
        <v>10</v>
      </c>
      <c r="AB48" s="105" t="s">
        <v>14</v>
      </c>
    </row>
    <row r="49" spans="1:28" s="134" customFormat="1" ht="101.25" x14ac:dyDescent="0.25">
      <c r="A49" s="241"/>
      <c r="B49" s="232"/>
      <c r="C49" s="235"/>
      <c r="D49" s="301"/>
      <c r="E49" s="306"/>
      <c r="F49" s="287"/>
      <c r="G49" s="290"/>
      <c r="H49" s="105" t="s">
        <v>467</v>
      </c>
      <c r="I49" s="128" t="s">
        <v>166</v>
      </c>
      <c r="J49" s="105" t="s">
        <v>178</v>
      </c>
      <c r="K49" s="105" t="s">
        <v>178</v>
      </c>
      <c r="L49" s="105" t="s">
        <v>178</v>
      </c>
      <c r="M49" s="119" t="s">
        <v>180</v>
      </c>
      <c r="N49" s="119" t="s">
        <v>181</v>
      </c>
      <c r="O49" s="119" t="s">
        <v>182</v>
      </c>
      <c r="P49" s="119" t="s">
        <v>296</v>
      </c>
      <c r="Q49" s="119" t="s">
        <v>308</v>
      </c>
      <c r="R49" s="132"/>
      <c r="S49" s="133">
        <v>0</v>
      </c>
      <c r="T49" s="133"/>
      <c r="U49" s="128" t="s">
        <v>178</v>
      </c>
      <c r="V49" s="128" t="s">
        <v>178</v>
      </c>
      <c r="W49" s="123">
        <v>0</v>
      </c>
      <c r="X49" s="129">
        <f t="shared" si="6"/>
        <v>0</v>
      </c>
      <c r="Y49" s="130">
        <f t="shared" si="7"/>
        <v>0</v>
      </c>
      <c r="Z49" s="105" t="s">
        <v>392</v>
      </c>
      <c r="AA49" s="118" t="s">
        <v>10</v>
      </c>
      <c r="AB49" s="105" t="s">
        <v>14</v>
      </c>
    </row>
    <row r="50" spans="1:28" s="134" customFormat="1" ht="101.25" x14ac:dyDescent="0.25">
      <c r="A50" s="239" t="s">
        <v>692</v>
      </c>
      <c r="B50" s="232" t="s">
        <v>693</v>
      </c>
      <c r="C50" s="235" t="s">
        <v>667</v>
      </c>
      <c r="D50" s="302" t="s">
        <v>468</v>
      </c>
      <c r="E50" s="307" t="s">
        <v>469</v>
      </c>
      <c r="F50" s="285" t="s">
        <v>666</v>
      </c>
      <c r="G50" s="253">
        <v>44561</v>
      </c>
      <c r="H50" s="118" t="s">
        <v>470</v>
      </c>
      <c r="I50" s="128" t="s">
        <v>166</v>
      </c>
      <c r="J50" s="105" t="s">
        <v>178</v>
      </c>
      <c r="K50" s="105" t="s">
        <v>178</v>
      </c>
      <c r="L50" s="105" t="s">
        <v>178</v>
      </c>
      <c r="M50" s="119" t="s">
        <v>192</v>
      </c>
      <c r="N50" s="119" t="s">
        <v>195</v>
      </c>
      <c r="O50" s="119" t="s">
        <v>196</v>
      </c>
      <c r="P50" s="119" t="s">
        <v>349</v>
      </c>
      <c r="Q50" s="119" t="s">
        <v>350</v>
      </c>
      <c r="R50" s="132"/>
      <c r="S50" s="133">
        <v>15000</v>
      </c>
      <c r="T50" s="133"/>
      <c r="U50" s="132" t="s">
        <v>363</v>
      </c>
      <c r="V50" s="128" t="s">
        <v>620</v>
      </c>
      <c r="W50" s="123">
        <v>2000</v>
      </c>
      <c r="X50" s="133">
        <f t="shared" si="6"/>
        <v>15000</v>
      </c>
      <c r="Y50" s="130">
        <f t="shared" si="7"/>
        <v>2000</v>
      </c>
      <c r="Z50" s="105" t="s">
        <v>380</v>
      </c>
      <c r="AA50" s="118" t="s">
        <v>10</v>
      </c>
      <c r="AB50" s="105" t="s">
        <v>407</v>
      </c>
    </row>
    <row r="51" spans="1:28" s="134" customFormat="1" ht="101.25" x14ac:dyDescent="0.25">
      <c r="A51" s="240"/>
      <c r="B51" s="232"/>
      <c r="C51" s="235"/>
      <c r="D51" s="303"/>
      <c r="E51" s="308"/>
      <c r="F51" s="286"/>
      <c r="G51" s="254"/>
      <c r="H51" s="118" t="s">
        <v>471</v>
      </c>
      <c r="I51" s="128" t="s">
        <v>166</v>
      </c>
      <c r="J51" s="105" t="s">
        <v>178</v>
      </c>
      <c r="K51" s="105" t="s">
        <v>178</v>
      </c>
      <c r="L51" s="105" t="s">
        <v>178</v>
      </c>
      <c r="M51" s="119" t="s">
        <v>192</v>
      </c>
      <c r="N51" s="119" t="s">
        <v>195</v>
      </c>
      <c r="O51" s="119" t="s">
        <v>196</v>
      </c>
      <c r="P51" s="119" t="s">
        <v>349</v>
      </c>
      <c r="Q51" s="119" t="s">
        <v>350</v>
      </c>
      <c r="R51" s="132"/>
      <c r="S51" s="133">
        <v>25000</v>
      </c>
      <c r="T51" s="133"/>
      <c r="U51" s="132" t="s">
        <v>178</v>
      </c>
      <c r="V51" s="128" t="s">
        <v>699</v>
      </c>
      <c r="W51" s="123">
        <v>35.774611</v>
      </c>
      <c r="X51" s="133">
        <f t="shared" si="6"/>
        <v>25000</v>
      </c>
      <c r="Y51" s="130">
        <f t="shared" si="7"/>
        <v>35.774611</v>
      </c>
      <c r="Z51" s="105" t="s">
        <v>386</v>
      </c>
      <c r="AA51" s="118" t="s">
        <v>10</v>
      </c>
      <c r="AB51" s="105" t="s">
        <v>407</v>
      </c>
    </row>
    <row r="52" spans="1:28" s="134" customFormat="1" ht="101.25" x14ac:dyDescent="0.25">
      <c r="A52" s="240"/>
      <c r="B52" s="232"/>
      <c r="C52" s="235"/>
      <c r="D52" s="303"/>
      <c r="E52" s="308"/>
      <c r="F52" s="286"/>
      <c r="G52" s="254"/>
      <c r="H52" s="118" t="s">
        <v>697</v>
      </c>
      <c r="I52" s="128" t="s">
        <v>166</v>
      </c>
      <c r="J52" s="135" t="s">
        <v>178</v>
      </c>
      <c r="K52" s="135" t="s">
        <v>178</v>
      </c>
      <c r="L52" s="135" t="s">
        <v>178</v>
      </c>
      <c r="M52" s="119" t="s">
        <v>192</v>
      </c>
      <c r="N52" s="119" t="s">
        <v>195</v>
      </c>
      <c r="O52" s="119" t="s">
        <v>196</v>
      </c>
      <c r="P52" s="119" t="s">
        <v>349</v>
      </c>
      <c r="Q52" s="119" t="s">
        <v>350</v>
      </c>
      <c r="R52" s="132"/>
      <c r="S52" s="133">
        <v>5000</v>
      </c>
      <c r="T52" s="133"/>
      <c r="U52" s="132" t="s">
        <v>178</v>
      </c>
      <c r="V52" s="128" t="s">
        <v>178</v>
      </c>
      <c r="W52" s="123">
        <v>0</v>
      </c>
      <c r="X52" s="133">
        <f t="shared" si="6"/>
        <v>5000</v>
      </c>
      <c r="Y52" s="141">
        <f t="shared" si="7"/>
        <v>0</v>
      </c>
      <c r="Z52" s="135" t="s">
        <v>386</v>
      </c>
      <c r="AA52" s="118" t="s">
        <v>10</v>
      </c>
      <c r="AB52" s="135" t="s">
        <v>407</v>
      </c>
    </row>
    <row r="53" spans="1:28" s="134" customFormat="1" ht="121.5" x14ac:dyDescent="0.25">
      <c r="A53" s="240"/>
      <c r="B53" s="232"/>
      <c r="C53" s="235"/>
      <c r="D53" s="303"/>
      <c r="E53" s="308"/>
      <c r="F53" s="286"/>
      <c r="G53" s="254"/>
      <c r="H53" s="143" t="s">
        <v>724</v>
      </c>
      <c r="I53" s="128" t="s">
        <v>166</v>
      </c>
      <c r="J53" s="105" t="s">
        <v>89</v>
      </c>
      <c r="K53" s="107" t="s">
        <v>90</v>
      </c>
      <c r="L53" s="105" t="s">
        <v>178</v>
      </c>
      <c r="M53" s="119" t="s">
        <v>192</v>
      </c>
      <c r="N53" s="119" t="s">
        <v>193</v>
      </c>
      <c r="O53" s="119" t="s">
        <v>194</v>
      </c>
      <c r="P53" s="119" t="s">
        <v>349</v>
      </c>
      <c r="Q53" s="119" t="s">
        <v>352</v>
      </c>
      <c r="R53" s="132"/>
      <c r="S53" s="133">
        <v>18000</v>
      </c>
      <c r="T53" s="133"/>
      <c r="U53" s="132" t="s">
        <v>178</v>
      </c>
      <c r="V53" s="128" t="s">
        <v>178</v>
      </c>
      <c r="W53" s="123">
        <v>0</v>
      </c>
      <c r="X53" s="133">
        <f t="shared" si="6"/>
        <v>18000</v>
      </c>
      <c r="Y53" s="141">
        <f t="shared" si="7"/>
        <v>0</v>
      </c>
      <c r="Z53" s="105" t="s">
        <v>379</v>
      </c>
      <c r="AA53" s="118" t="s">
        <v>10</v>
      </c>
      <c r="AB53" s="105" t="s">
        <v>407</v>
      </c>
    </row>
    <row r="54" spans="1:28" s="134" customFormat="1" ht="101.25" x14ac:dyDescent="0.25">
      <c r="A54" s="240"/>
      <c r="B54" s="232"/>
      <c r="C54" s="235"/>
      <c r="D54" s="303"/>
      <c r="E54" s="308"/>
      <c r="F54" s="286"/>
      <c r="G54" s="254"/>
      <c r="H54" s="143" t="s">
        <v>472</v>
      </c>
      <c r="I54" s="128" t="s">
        <v>166</v>
      </c>
      <c r="J54" s="105" t="s">
        <v>89</v>
      </c>
      <c r="K54" s="107" t="s">
        <v>90</v>
      </c>
      <c r="L54" s="105" t="s">
        <v>178</v>
      </c>
      <c r="M54" s="119" t="s">
        <v>192</v>
      </c>
      <c r="N54" s="119" t="s">
        <v>193</v>
      </c>
      <c r="O54" s="119" t="s">
        <v>194</v>
      </c>
      <c r="P54" s="119" t="s">
        <v>349</v>
      </c>
      <c r="Q54" s="119" t="s">
        <v>352</v>
      </c>
      <c r="R54" s="144"/>
      <c r="S54" s="133">
        <v>18000</v>
      </c>
      <c r="T54" s="133"/>
      <c r="U54" s="132" t="s">
        <v>178</v>
      </c>
      <c r="V54" s="128" t="s">
        <v>178</v>
      </c>
      <c r="W54" s="123">
        <v>0</v>
      </c>
      <c r="X54" s="133">
        <f t="shared" si="6"/>
        <v>18000</v>
      </c>
      <c r="Y54" s="133">
        <f t="shared" si="7"/>
        <v>0</v>
      </c>
      <c r="Z54" s="105" t="s">
        <v>379</v>
      </c>
      <c r="AA54" s="118" t="s">
        <v>10</v>
      </c>
      <c r="AB54" s="105" t="s">
        <v>407</v>
      </c>
    </row>
    <row r="55" spans="1:28" s="134" customFormat="1" ht="101.25" x14ac:dyDescent="0.25">
      <c r="A55" s="240"/>
      <c r="B55" s="232"/>
      <c r="C55" s="235"/>
      <c r="D55" s="303"/>
      <c r="E55" s="308"/>
      <c r="F55" s="286"/>
      <c r="G55" s="254"/>
      <c r="H55" s="118" t="s">
        <v>473</v>
      </c>
      <c r="I55" s="128" t="s">
        <v>166</v>
      </c>
      <c r="J55" s="105" t="s">
        <v>89</v>
      </c>
      <c r="K55" s="107" t="s">
        <v>90</v>
      </c>
      <c r="L55" s="105" t="s">
        <v>178</v>
      </c>
      <c r="M55" s="119" t="s">
        <v>192</v>
      </c>
      <c r="N55" s="119" t="s">
        <v>193</v>
      </c>
      <c r="O55" s="119" t="s">
        <v>194</v>
      </c>
      <c r="P55" s="119" t="s">
        <v>349</v>
      </c>
      <c r="Q55" s="119" t="s">
        <v>352</v>
      </c>
      <c r="R55" s="144"/>
      <c r="S55" s="133">
        <v>12000</v>
      </c>
      <c r="T55" s="133"/>
      <c r="U55" s="132" t="s">
        <v>178</v>
      </c>
      <c r="V55" s="128" t="s">
        <v>178</v>
      </c>
      <c r="W55" s="123">
        <v>0</v>
      </c>
      <c r="X55" s="133">
        <f t="shared" si="6"/>
        <v>12000</v>
      </c>
      <c r="Y55" s="133">
        <f t="shared" si="7"/>
        <v>0</v>
      </c>
      <c r="Z55" s="105" t="s">
        <v>379</v>
      </c>
      <c r="AA55" s="118" t="s">
        <v>10</v>
      </c>
      <c r="AB55" s="105" t="s">
        <v>407</v>
      </c>
    </row>
    <row r="56" spans="1:28" s="134" customFormat="1" ht="101.25" x14ac:dyDescent="0.25">
      <c r="A56" s="240"/>
      <c r="B56" s="232"/>
      <c r="C56" s="235"/>
      <c r="D56" s="303"/>
      <c r="E56" s="308"/>
      <c r="F56" s="286"/>
      <c r="G56" s="254"/>
      <c r="H56" s="105" t="s">
        <v>628</v>
      </c>
      <c r="I56" s="128"/>
      <c r="J56" s="105"/>
      <c r="K56" s="107"/>
      <c r="L56" s="105"/>
      <c r="M56" s="119" t="s">
        <v>192</v>
      </c>
      <c r="N56" s="119" t="s">
        <v>193</v>
      </c>
      <c r="O56" s="119" t="s">
        <v>194</v>
      </c>
      <c r="P56" s="119" t="s">
        <v>349</v>
      </c>
      <c r="Q56" s="119" t="s">
        <v>352</v>
      </c>
      <c r="R56" s="144"/>
      <c r="S56" s="133">
        <v>362</v>
      </c>
      <c r="T56" s="133"/>
      <c r="U56" s="132" t="s">
        <v>178</v>
      </c>
      <c r="V56" s="128" t="s">
        <v>178</v>
      </c>
      <c r="W56" s="123">
        <v>0</v>
      </c>
      <c r="X56" s="133">
        <f t="shared" si="6"/>
        <v>362</v>
      </c>
      <c r="Y56" s="133">
        <f t="shared" ref="Y56" si="8">+W56</f>
        <v>0</v>
      </c>
      <c r="Z56" s="135" t="s">
        <v>379</v>
      </c>
      <c r="AA56" s="118" t="s">
        <v>10</v>
      </c>
      <c r="AB56" s="135" t="s">
        <v>407</v>
      </c>
    </row>
    <row r="57" spans="1:28" s="134" customFormat="1" ht="101.25" x14ac:dyDescent="0.25">
      <c r="A57" s="240"/>
      <c r="B57" s="232"/>
      <c r="C57" s="235"/>
      <c r="D57" s="303"/>
      <c r="E57" s="308"/>
      <c r="F57" s="286"/>
      <c r="G57" s="254"/>
      <c r="H57" s="143" t="s">
        <v>474</v>
      </c>
      <c r="I57" s="128" t="s">
        <v>166</v>
      </c>
      <c r="J57" s="107" t="s">
        <v>178</v>
      </c>
      <c r="K57" s="107" t="s">
        <v>178</v>
      </c>
      <c r="L57" s="105" t="s">
        <v>178</v>
      </c>
      <c r="M57" s="119" t="s">
        <v>178</v>
      </c>
      <c r="N57" s="119" t="s">
        <v>178</v>
      </c>
      <c r="O57" s="119" t="s">
        <v>178</v>
      </c>
      <c r="P57" s="119" t="s">
        <v>178</v>
      </c>
      <c r="Q57" s="119" t="s">
        <v>178</v>
      </c>
      <c r="R57" s="144"/>
      <c r="S57" s="145">
        <v>0</v>
      </c>
      <c r="T57" s="145"/>
      <c r="U57" s="144" t="s">
        <v>363</v>
      </c>
      <c r="V57" s="144" t="s">
        <v>494</v>
      </c>
      <c r="W57" s="123">
        <v>421</v>
      </c>
      <c r="X57" s="133">
        <f t="shared" si="6"/>
        <v>0</v>
      </c>
      <c r="Y57" s="133">
        <f t="shared" si="7"/>
        <v>421</v>
      </c>
      <c r="Z57" s="105" t="s">
        <v>380</v>
      </c>
      <c r="AA57" s="118" t="s">
        <v>10</v>
      </c>
      <c r="AB57" s="105" t="s">
        <v>407</v>
      </c>
    </row>
    <row r="58" spans="1:28" s="134" customFormat="1" ht="101.25" x14ac:dyDescent="0.25">
      <c r="A58" s="240"/>
      <c r="B58" s="232"/>
      <c r="C58" s="235"/>
      <c r="D58" s="303"/>
      <c r="E58" s="308"/>
      <c r="F58" s="286"/>
      <c r="G58" s="254"/>
      <c r="H58" s="118" t="s">
        <v>621</v>
      </c>
      <c r="I58" s="128" t="s">
        <v>166</v>
      </c>
      <c r="J58" s="107" t="s">
        <v>178</v>
      </c>
      <c r="K58" s="107" t="s">
        <v>178</v>
      </c>
      <c r="L58" s="105" t="s">
        <v>178</v>
      </c>
      <c r="M58" s="119" t="s">
        <v>178</v>
      </c>
      <c r="N58" s="119" t="s">
        <v>178</v>
      </c>
      <c r="O58" s="119" t="s">
        <v>178</v>
      </c>
      <c r="P58" s="119" t="s">
        <v>178</v>
      </c>
      <c r="Q58" s="119" t="s">
        <v>178</v>
      </c>
      <c r="R58" s="144"/>
      <c r="S58" s="145">
        <v>0</v>
      </c>
      <c r="T58" s="145"/>
      <c r="U58" s="132" t="s">
        <v>178</v>
      </c>
      <c r="V58" s="128" t="s">
        <v>178</v>
      </c>
      <c r="W58" s="123">
        <v>0</v>
      </c>
      <c r="X58" s="133">
        <f t="shared" si="6"/>
        <v>0</v>
      </c>
      <c r="Y58" s="133">
        <f t="shared" si="7"/>
        <v>0</v>
      </c>
      <c r="Z58" s="105" t="s">
        <v>380</v>
      </c>
      <c r="AA58" s="118" t="s">
        <v>10</v>
      </c>
      <c r="AB58" s="105" t="s">
        <v>407</v>
      </c>
    </row>
    <row r="59" spans="1:28" s="134" customFormat="1" ht="101.25" x14ac:dyDescent="0.25">
      <c r="A59" s="240"/>
      <c r="B59" s="232"/>
      <c r="C59" s="235"/>
      <c r="D59" s="303"/>
      <c r="E59" s="308"/>
      <c r="F59" s="286"/>
      <c r="G59" s="254"/>
      <c r="H59" s="143" t="s">
        <v>475</v>
      </c>
      <c r="I59" s="128" t="s">
        <v>166</v>
      </c>
      <c r="J59" s="107" t="s">
        <v>178</v>
      </c>
      <c r="K59" s="107" t="s">
        <v>178</v>
      </c>
      <c r="L59" s="105" t="s">
        <v>178</v>
      </c>
      <c r="M59" s="119" t="s">
        <v>178</v>
      </c>
      <c r="N59" s="119" t="s">
        <v>178</v>
      </c>
      <c r="O59" s="119" t="s">
        <v>178</v>
      </c>
      <c r="P59" s="119" t="s">
        <v>178</v>
      </c>
      <c r="Q59" s="119" t="s">
        <v>178</v>
      </c>
      <c r="R59" s="144"/>
      <c r="S59" s="145">
        <v>0</v>
      </c>
      <c r="T59" s="145"/>
      <c r="U59" s="144" t="s">
        <v>363</v>
      </c>
      <c r="V59" s="144" t="s">
        <v>495</v>
      </c>
      <c r="W59" s="123">
        <v>124</v>
      </c>
      <c r="X59" s="133">
        <f>+S59</f>
        <v>0</v>
      </c>
      <c r="Y59" s="133">
        <f t="shared" si="7"/>
        <v>124</v>
      </c>
      <c r="Z59" s="105" t="s">
        <v>380</v>
      </c>
      <c r="AA59" s="118" t="s">
        <v>10</v>
      </c>
      <c r="AB59" s="105" t="s">
        <v>407</v>
      </c>
    </row>
    <row r="60" spans="1:28" s="134" customFormat="1" ht="101.25" x14ac:dyDescent="0.25">
      <c r="A60" s="240"/>
      <c r="B60" s="232"/>
      <c r="C60" s="235"/>
      <c r="D60" s="303"/>
      <c r="E60" s="308"/>
      <c r="F60" s="286"/>
      <c r="G60" s="254"/>
      <c r="H60" s="118" t="s">
        <v>476</v>
      </c>
      <c r="I60" s="128" t="s">
        <v>166</v>
      </c>
      <c r="J60" s="107" t="s">
        <v>178</v>
      </c>
      <c r="K60" s="107" t="s">
        <v>178</v>
      </c>
      <c r="L60" s="105" t="s">
        <v>178</v>
      </c>
      <c r="M60" s="119" t="s">
        <v>178</v>
      </c>
      <c r="N60" s="119" t="s">
        <v>178</v>
      </c>
      <c r="O60" s="119" t="s">
        <v>178</v>
      </c>
      <c r="P60" s="119" t="s">
        <v>178</v>
      </c>
      <c r="Q60" s="119" t="s">
        <v>178</v>
      </c>
      <c r="R60" s="144"/>
      <c r="S60" s="145">
        <v>0</v>
      </c>
      <c r="T60" s="145"/>
      <c r="U60" s="144" t="s">
        <v>360</v>
      </c>
      <c r="V60" s="144" t="s">
        <v>496</v>
      </c>
      <c r="W60" s="123">
        <v>8000</v>
      </c>
      <c r="X60" s="133">
        <f t="shared" si="6"/>
        <v>0</v>
      </c>
      <c r="Y60" s="133">
        <f t="shared" si="7"/>
        <v>8000</v>
      </c>
      <c r="Z60" s="105" t="s">
        <v>385</v>
      </c>
      <c r="AA60" s="118" t="s">
        <v>10</v>
      </c>
      <c r="AB60" s="105" t="s">
        <v>407</v>
      </c>
    </row>
    <row r="61" spans="1:28" s="134" customFormat="1" ht="101.25" x14ac:dyDescent="0.25">
      <c r="A61" s="240"/>
      <c r="B61" s="232"/>
      <c r="C61" s="235"/>
      <c r="D61" s="303"/>
      <c r="E61" s="308"/>
      <c r="F61" s="286"/>
      <c r="G61" s="254"/>
      <c r="H61" s="118" t="s">
        <v>477</v>
      </c>
      <c r="I61" s="128" t="s">
        <v>166</v>
      </c>
      <c r="J61" s="107" t="s">
        <v>178</v>
      </c>
      <c r="K61" s="107" t="s">
        <v>178</v>
      </c>
      <c r="L61" s="105" t="s">
        <v>178</v>
      </c>
      <c r="M61" s="119" t="s">
        <v>178</v>
      </c>
      <c r="N61" s="119" t="s">
        <v>178</v>
      </c>
      <c r="O61" s="119" t="s">
        <v>178</v>
      </c>
      <c r="P61" s="119" t="s">
        <v>178</v>
      </c>
      <c r="Q61" s="119" t="s">
        <v>178</v>
      </c>
      <c r="R61" s="132"/>
      <c r="S61" s="145">
        <v>0</v>
      </c>
      <c r="T61" s="145"/>
      <c r="U61" s="144" t="s">
        <v>360</v>
      </c>
      <c r="V61" s="132" t="s">
        <v>496</v>
      </c>
      <c r="W61" s="123">
        <v>5000</v>
      </c>
      <c r="X61" s="133">
        <f t="shared" si="6"/>
        <v>0</v>
      </c>
      <c r="Y61" s="133">
        <f t="shared" si="7"/>
        <v>5000</v>
      </c>
      <c r="Z61" s="105" t="s">
        <v>385</v>
      </c>
      <c r="AA61" s="118" t="s">
        <v>10</v>
      </c>
      <c r="AB61" s="105" t="s">
        <v>407</v>
      </c>
    </row>
    <row r="62" spans="1:28" s="134" customFormat="1" ht="101.25" x14ac:dyDescent="0.25">
      <c r="A62" s="240"/>
      <c r="B62" s="232"/>
      <c r="C62" s="235"/>
      <c r="D62" s="303"/>
      <c r="E62" s="308"/>
      <c r="F62" s="286"/>
      <c r="G62" s="254"/>
      <c r="H62" s="118" t="s">
        <v>478</v>
      </c>
      <c r="I62" s="128" t="s">
        <v>166</v>
      </c>
      <c r="J62" s="107" t="s">
        <v>178</v>
      </c>
      <c r="K62" s="107" t="s">
        <v>178</v>
      </c>
      <c r="L62" s="105" t="s">
        <v>178</v>
      </c>
      <c r="M62" s="119" t="s">
        <v>178</v>
      </c>
      <c r="N62" s="119" t="s">
        <v>178</v>
      </c>
      <c r="O62" s="119" t="s">
        <v>178</v>
      </c>
      <c r="P62" s="119" t="s">
        <v>178</v>
      </c>
      <c r="Q62" s="119" t="s">
        <v>178</v>
      </c>
      <c r="R62" s="132"/>
      <c r="S62" s="145">
        <v>0</v>
      </c>
      <c r="T62" s="145"/>
      <c r="U62" s="144" t="s">
        <v>360</v>
      </c>
      <c r="V62" s="132" t="s">
        <v>496</v>
      </c>
      <c r="W62" s="123">
        <v>1055.8618921</v>
      </c>
      <c r="X62" s="133">
        <f t="shared" si="6"/>
        <v>0</v>
      </c>
      <c r="Y62" s="133">
        <f t="shared" si="7"/>
        <v>1055.8618921</v>
      </c>
      <c r="Z62" s="105" t="s">
        <v>385</v>
      </c>
      <c r="AA62" s="118" t="s">
        <v>10</v>
      </c>
      <c r="AB62" s="105" t="s">
        <v>407</v>
      </c>
    </row>
    <row r="63" spans="1:28" s="134" customFormat="1" ht="101.25" x14ac:dyDescent="0.25">
      <c r="A63" s="240"/>
      <c r="B63" s="232"/>
      <c r="C63" s="235"/>
      <c r="D63" s="303"/>
      <c r="E63" s="308"/>
      <c r="F63" s="286"/>
      <c r="G63" s="254"/>
      <c r="H63" s="118" t="s">
        <v>479</v>
      </c>
      <c r="I63" s="128" t="s">
        <v>167</v>
      </c>
      <c r="J63" s="107" t="s">
        <v>178</v>
      </c>
      <c r="K63" s="107" t="s">
        <v>178</v>
      </c>
      <c r="L63" s="105" t="s">
        <v>178</v>
      </c>
      <c r="M63" s="119" t="s">
        <v>178</v>
      </c>
      <c r="N63" s="119" t="s">
        <v>178</v>
      </c>
      <c r="O63" s="119" t="s">
        <v>178</v>
      </c>
      <c r="P63" s="119" t="s">
        <v>178</v>
      </c>
      <c r="Q63" s="119" t="s">
        <v>178</v>
      </c>
      <c r="R63" s="132"/>
      <c r="S63" s="145">
        <v>0</v>
      </c>
      <c r="T63" s="145"/>
      <c r="U63" s="144" t="s">
        <v>360</v>
      </c>
      <c r="V63" s="132" t="s">
        <v>496</v>
      </c>
      <c r="W63" s="123">
        <v>1041.5803960000001</v>
      </c>
      <c r="X63" s="133">
        <f t="shared" si="6"/>
        <v>0</v>
      </c>
      <c r="Y63" s="133">
        <f t="shared" si="7"/>
        <v>1041.5803960000001</v>
      </c>
      <c r="Z63" s="105" t="s">
        <v>385</v>
      </c>
      <c r="AA63" s="118" t="s">
        <v>10</v>
      </c>
      <c r="AB63" s="105" t="s">
        <v>407</v>
      </c>
    </row>
    <row r="64" spans="1:28" s="134" customFormat="1" ht="101.25" x14ac:dyDescent="0.25">
      <c r="A64" s="240"/>
      <c r="B64" s="232"/>
      <c r="C64" s="235"/>
      <c r="D64" s="303"/>
      <c r="E64" s="308"/>
      <c r="F64" s="286"/>
      <c r="G64" s="254"/>
      <c r="H64" s="118" t="s">
        <v>480</v>
      </c>
      <c r="I64" s="128" t="s">
        <v>166</v>
      </c>
      <c r="J64" s="107" t="s">
        <v>178</v>
      </c>
      <c r="K64" s="107" t="s">
        <v>178</v>
      </c>
      <c r="L64" s="105" t="s">
        <v>178</v>
      </c>
      <c r="M64" s="119" t="s">
        <v>178</v>
      </c>
      <c r="N64" s="119" t="s">
        <v>178</v>
      </c>
      <c r="O64" s="119" t="s">
        <v>178</v>
      </c>
      <c r="P64" s="119" t="s">
        <v>178</v>
      </c>
      <c r="Q64" s="119" t="s">
        <v>178</v>
      </c>
      <c r="R64" s="132"/>
      <c r="S64" s="133">
        <v>0</v>
      </c>
      <c r="T64" s="133"/>
      <c r="U64" s="132" t="s">
        <v>360</v>
      </c>
      <c r="V64" s="132" t="s">
        <v>497</v>
      </c>
      <c r="W64" s="123">
        <v>3711</v>
      </c>
      <c r="X64" s="133">
        <f t="shared" si="6"/>
        <v>0</v>
      </c>
      <c r="Y64" s="133">
        <f t="shared" si="7"/>
        <v>3711</v>
      </c>
      <c r="Z64" s="105" t="s">
        <v>385</v>
      </c>
      <c r="AA64" s="118" t="s">
        <v>10</v>
      </c>
      <c r="AB64" s="105" t="s">
        <v>407</v>
      </c>
    </row>
    <row r="65" spans="1:29" s="134" customFormat="1" ht="101.25" x14ac:dyDescent="0.25">
      <c r="A65" s="240"/>
      <c r="B65" s="232"/>
      <c r="C65" s="235"/>
      <c r="D65" s="303"/>
      <c r="E65" s="308"/>
      <c r="F65" s="286"/>
      <c r="G65" s="254"/>
      <c r="H65" s="118" t="s">
        <v>622</v>
      </c>
      <c r="I65" s="128" t="s">
        <v>167</v>
      </c>
      <c r="J65" s="107" t="s">
        <v>178</v>
      </c>
      <c r="K65" s="107" t="s">
        <v>178</v>
      </c>
      <c r="L65" s="105" t="s">
        <v>178</v>
      </c>
      <c r="M65" s="119" t="s">
        <v>178</v>
      </c>
      <c r="N65" s="119" t="s">
        <v>178</v>
      </c>
      <c r="O65" s="119" t="s">
        <v>178</v>
      </c>
      <c r="P65" s="119" t="s">
        <v>178</v>
      </c>
      <c r="Q65" s="119" t="s">
        <v>178</v>
      </c>
      <c r="R65" s="132"/>
      <c r="S65" s="133">
        <v>0</v>
      </c>
      <c r="T65" s="133"/>
      <c r="U65" s="132" t="s">
        <v>359</v>
      </c>
      <c r="V65" s="120" t="s">
        <v>623</v>
      </c>
      <c r="W65" s="122">
        <v>33000</v>
      </c>
      <c r="X65" s="133">
        <f t="shared" si="6"/>
        <v>0</v>
      </c>
      <c r="Y65" s="133">
        <f t="shared" si="7"/>
        <v>33000</v>
      </c>
      <c r="Z65" s="105" t="s">
        <v>388</v>
      </c>
      <c r="AA65" s="118" t="s">
        <v>10</v>
      </c>
      <c r="AB65" s="105" t="s">
        <v>407</v>
      </c>
    </row>
    <row r="66" spans="1:29" s="134" customFormat="1" ht="101.25" x14ac:dyDescent="0.25">
      <c r="A66" s="240"/>
      <c r="B66" s="232"/>
      <c r="C66" s="235"/>
      <c r="D66" s="303"/>
      <c r="E66" s="308"/>
      <c r="F66" s="286"/>
      <c r="G66" s="254"/>
      <c r="H66" s="118" t="s">
        <v>624</v>
      </c>
      <c r="I66" s="128" t="s">
        <v>166</v>
      </c>
      <c r="J66" s="107" t="s">
        <v>178</v>
      </c>
      <c r="K66" s="107" t="s">
        <v>178</v>
      </c>
      <c r="L66" s="105" t="s">
        <v>178</v>
      </c>
      <c r="M66" s="119" t="s">
        <v>178</v>
      </c>
      <c r="N66" s="119" t="s">
        <v>178</v>
      </c>
      <c r="O66" s="119" t="s">
        <v>178</v>
      </c>
      <c r="P66" s="119" t="s">
        <v>178</v>
      </c>
      <c r="Q66" s="119" t="s">
        <v>178</v>
      </c>
      <c r="R66" s="132"/>
      <c r="S66" s="133">
        <v>0</v>
      </c>
      <c r="T66" s="133"/>
      <c r="U66" s="132" t="s">
        <v>178</v>
      </c>
      <c r="V66" s="120" t="s">
        <v>178</v>
      </c>
      <c r="W66" s="122">
        <v>0</v>
      </c>
      <c r="X66" s="133">
        <f>+S66</f>
        <v>0</v>
      </c>
      <c r="Y66" s="133">
        <f>+W66</f>
        <v>0</v>
      </c>
      <c r="Z66" s="105" t="s">
        <v>388</v>
      </c>
      <c r="AA66" s="118" t="s">
        <v>10</v>
      </c>
      <c r="AB66" s="105" t="s">
        <v>407</v>
      </c>
    </row>
    <row r="67" spans="1:29" s="134" customFormat="1" ht="101.25" x14ac:dyDescent="0.25">
      <c r="A67" s="240"/>
      <c r="B67" s="232"/>
      <c r="C67" s="235"/>
      <c r="D67" s="303"/>
      <c r="E67" s="308"/>
      <c r="F67" s="286"/>
      <c r="G67" s="254"/>
      <c r="H67" s="118" t="s">
        <v>625</v>
      </c>
      <c r="I67" s="128" t="s">
        <v>166</v>
      </c>
      <c r="J67" s="107" t="s">
        <v>178</v>
      </c>
      <c r="K67" s="107" t="s">
        <v>178</v>
      </c>
      <c r="L67" s="105" t="s">
        <v>178</v>
      </c>
      <c r="M67" s="119" t="s">
        <v>178</v>
      </c>
      <c r="N67" s="119" t="s">
        <v>178</v>
      </c>
      <c r="O67" s="119" t="s">
        <v>178</v>
      </c>
      <c r="P67" s="119" t="s">
        <v>178</v>
      </c>
      <c r="Q67" s="119" t="s">
        <v>178</v>
      </c>
      <c r="R67" s="132"/>
      <c r="S67" s="133">
        <v>0</v>
      </c>
      <c r="T67" s="133"/>
      <c r="U67" s="132" t="s">
        <v>178</v>
      </c>
      <c r="V67" s="120" t="s">
        <v>178</v>
      </c>
      <c r="W67" s="122">
        <v>0</v>
      </c>
      <c r="X67" s="133">
        <f>+S67</f>
        <v>0</v>
      </c>
      <c r="Y67" s="133">
        <f>+W67</f>
        <v>0</v>
      </c>
      <c r="Z67" s="105" t="s">
        <v>388</v>
      </c>
      <c r="AA67" s="118" t="s">
        <v>10</v>
      </c>
      <c r="AB67" s="105" t="s">
        <v>407</v>
      </c>
    </row>
    <row r="68" spans="1:29" s="134" customFormat="1" ht="101.25" x14ac:dyDescent="0.25">
      <c r="A68" s="240"/>
      <c r="B68" s="232"/>
      <c r="C68" s="235"/>
      <c r="D68" s="303"/>
      <c r="E68" s="308"/>
      <c r="F68" s="286"/>
      <c r="G68" s="254"/>
      <c r="H68" s="118" t="s">
        <v>626</v>
      </c>
      <c r="I68" s="128" t="s">
        <v>166</v>
      </c>
      <c r="J68" s="107" t="s">
        <v>178</v>
      </c>
      <c r="K68" s="107" t="s">
        <v>178</v>
      </c>
      <c r="L68" s="105" t="s">
        <v>178</v>
      </c>
      <c r="M68" s="119" t="s">
        <v>178</v>
      </c>
      <c r="N68" s="119" t="s">
        <v>178</v>
      </c>
      <c r="O68" s="119" t="s">
        <v>178</v>
      </c>
      <c r="P68" s="119" t="s">
        <v>178</v>
      </c>
      <c r="Q68" s="119" t="s">
        <v>178</v>
      </c>
      <c r="R68" s="132"/>
      <c r="S68" s="133">
        <v>0</v>
      </c>
      <c r="T68" s="133"/>
      <c r="U68" s="132" t="s">
        <v>178</v>
      </c>
      <c r="V68" s="120" t="s">
        <v>178</v>
      </c>
      <c r="W68" s="122">
        <v>0</v>
      </c>
      <c r="X68" s="133">
        <f>+S68</f>
        <v>0</v>
      </c>
      <c r="Y68" s="133">
        <f>+W68</f>
        <v>0</v>
      </c>
      <c r="Z68" s="105" t="s">
        <v>388</v>
      </c>
      <c r="AA68" s="118" t="s">
        <v>10</v>
      </c>
      <c r="AB68" s="105" t="s">
        <v>407</v>
      </c>
    </row>
    <row r="69" spans="1:29" s="134" customFormat="1" ht="101.25" x14ac:dyDescent="0.25">
      <c r="A69" s="240"/>
      <c r="B69" s="232"/>
      <c r="C69" s="235"/>
      <c r="D69" s="303"/>
      <c r="E69" s="308"/>
      <c r="F69" s="286"/>
      <c r="G69" s="255"/>
      <c r="H69" s="118" t="s">
        <v>627</v>
      </c>
      <c r="I69" s="128" t="s">
        <v>166</v>
      </c>
      <c r="J69" s="107" t="s">
        <v>178</v>
      </c>
      <c r="K69" s="107" t="s">
        <v>178</v>
      </c>
      <c r="L69" s="105" t="s">
        <v>178</v>
      </c>
      <c r="M69" s="119" t="s">
        <v>178</v>
      </c>
      <c r="N69" s="119" t="s">
        <v>178</v>
      </c>
      <c r="O69" s="119" t="s">
        <v>178</v>
      </c>
      <c r="P69" s="119" t="s">
        <v>178</v>
      </c>
      <c r="Q69" s="119" t="s">
        <v>178</v>
      </c>
      <c r="R69" s="132"/>
      <c r="S69" s="133">
        <v>0</v>
      </c>
      <c r="T69" s="133"/>
      <c r="U69" s="132" t="s">
        <v>178</v>
      </c>
      <c r="V69" s="120" t="s">
        <v>178</v>
      </c>
      <c r="W69" s="122">
        <v>0</v>
      </c>
      <c r="X69" s="133">
        <f>+S69</f>
        <v>0</v>
      </c>
      <c r="Y69" s="133">
        <f>+W69</f>
        <v>0</v>
      </c>
      <c r="Z69" s="105" t="s">
        <v>388</v>
      </c>
      <c r="AA69" s="118" t="s">
        <v>10</v>
      </c>
      <c r="AB69" s="105" t="s">
        <v>407</v>
      </c>
    </row>
    <row r="70" spans="1:29" s="134" customFormat="1" ht="303.75" x14ac:dyDescent="0.25">
      <c r="A70" s="240"/>
      <c r="B70" s="232"/>
      <c r="C70" s="235"/>
      <c r="D70" s="249" t="s">
        <v>485</v>
      </c>
      <c r="E70" s="252" t="s">
        <v>486</v>
      </c>
      <c r="F70" s="277" t="s">
        <v>682</v>
      </c>
      <c r="G70" s="278">
        <v>44561</v>
      </c>
      <c r="H70" s="118" t="s">
        <v>487</v>
      </c>
      <c r="I70" s="118" t="s">
        <v>166</v>
      </c>
      <c r="J70" s="118" t="s">
        <v>178</v>
      </c>
      <c r="K70" s="107" t="s">
        <v>178</v>
      </c>
      <c r="L70" s="105" t="s">
        <v>178</v>
      </c>
      <c r="M70" s="120" t="s">
        <v>192</v>
      </c>
      <c r="N70" s="120" t="s">
        <v>195</v>
      </c>
      <c r="O70" s="119" t="s">
        <v>196</v>
      </c>
      <c r="P70" s="120" t="s">
        <v>264</v>
      </c>
      <c r="Q70" s="120" t="s">
        <v>371</v>
      </c>
      <c r="R70" s="146" t="s">
        <v>488</v>
      </c>
      <c r="S70" s="145">
        <v>0</v>
      </c>
      <c r="T70" s="145"/>
      <c r="U70" s="144" t="s">
        <v>363</v>
      </c>
      <c r="V70" s="144" t="s">
        <v>498</v>
      </c>
      <c r="W70" s="123">
        <v>100</v>
      </c>
      <c r="X70" s="133">
        <f t="shared" si="6"/>
        <v>0</v>
      </c>
      <c r="Y70" s="133">
        <f t="shared" si="7"/>
        <v>100</v>
      </c>
      <c r="Z70" s="105" t="s">
        <v>380</v>
      </c>
      <c r="AA70" s="118" t="s">
        <v>10</v>
      </c>
      <c r="AB70" s="105" t="s">
        <v>407</v>
      </c>
      <c r="AC70" s="124"/>
    </row>
    <row r="71" spans="1:29" s="134" customFormat="1" ht="101.25" x14ac:dyDescent="0.25">
      <c r="A71" s="240"/>
      <c r="B71" s="232"/>
      <c r="C71" s="235"/>
      <c r="D71" s="249"/>
      <c r="E71" s="252"/>
      <c r="F71" s="277"/>
      <c r="G71" s="278"/>
      <c r="H71" s="118" t="s">
        <v>489</v>
      </c>
      <c r="I71" s="118" t="s">
        <v>166</v>
      </c>
      <c r="J71" s="118" t="s">
        <v>178</v>
      </c>
      <c r="K71" s="107" t="s">
        <v>178</v>
      </c>
      <c r="L71" s="105" t="s">
        <v>178</v>
      </c>
      <c r="M71" s="120" t="s">
        <v>192</v>
      </c>
      <c r="N71" s="120" t="s">
        <v>195</v>
      </c>
      <c r="O71" s="119" t="s">
        <v>196</v>
      </c>
      <c r="P71" s="120" t="s">
        <v>320</v>
      </c>
      <c r="Q71" s="120" t="s">
        <v>371</v>
      </c>
      <c r="R71" s="120"/>
      <c r="S71" s="145">
        <v>1500</v>
      </c>
      <c r="T71" s="145"/>
      <c r="U71" s="144" t="s">
        <v>363</v>
      </c>
      <c r="V71" s="144" t="s">
        <v>498</v>
      </c>
      <c r="W71" s="123">
        <v>900</v>
      </c>
      <c r="X71" s="133">
        <f t="shared" si="6"/>
        <v>1500</v>
      </c>
      <c r="Y71" s="133">
        <f t="shared" si="7"/>
        <v>900</v>
      </c>
      <c r="Z71" s="105" t="s">
        <v>380</v>
      </c>
      <c r="AA71" s="118" t="s">
        <v>10</v>
      </c>
      <c r="AB71" s="105" t="s">
        <v>407</v>
      </c>
      <c r="AC71" s="124"/>
    </row>
    <row r="72" spans="1:29" s="134" customFormat="1" ht="101.25" x14ac:dyDescent="0.25">
      <c r="A72" s="240"/>
      <c r="B72" s="232"/>
      <c r="C72" s="235"/>
      <c r="D72" s="249"/>
      <c r="E72" s="252"/>
      <c r="F72" s="277"/>
      <c r="G72" s="278"/>
      <c r="H72" s="118" t="s">
        <v>490</v>
      </c>
      <c r="I72" s="118" t="s">
        <v>166</v>
      </c>
      <c r="J72" s="118" t="s">
        <v>178</v>
      </c>
      <c r="K72" s="107" t="s">
        <v>178</v>
      </c>
      <c r="L72" s="105" t="s">
        <v>178</v>
      </c>
      <c r="M72" s="120" t="s">
        <v>192</v>
      </c>
      <c r="N72" s="120" t="s">
        <v>195</v>
      </c>
      <c r="O72" s="119" t="s">
        <v>196</v>
      </c>
      <c r="P72" s="120" t="s">
        <v>264</v>
      </c>
      <c r="Q72" s="120" t="s">
        <v>278</v>
      </c>
      <c r="R72" s="120"/>
      <c r="S72" s="145">
        <v>0</v>
      </c>
      <c r="T72" s="145"/>
      <c r="U72" s="144" t="s">
        <v>363</v>
      </c>
      <c r="V72" s="144" t="s">
        <v>499</v>
      </c>
      <c r="W72" s="123">
        <v>190</v>
      </c>
      <c r="X72" s="133">
        <f t="shared" si="6"/>
        <v>0</v>
      </c>
      <c r="Y72" s="133">
        <f t="shared" si="7"/>
        <v>190</v>
      </c>
      <c r="Z72" s="105" t="s">
        <v>380</v>
      </c>
      <c r="AA72" s="118" t="s">
        <v>10</v>
      </c>
      <c r="AB72" s="105" t="s">
        <v>407</v>
      </c>
      <c r="AC72" s="124"/>
    </row>
    <row r="73" spans="1:29" s="134" customFormat="1" ht="101.25" x14ac:dyDescent="0.25">
      <c r="A73" s="240"/>
      <c r="B73" s="232"/>
      <c r="C73" s="235"/>
      <c r="D73" s="249"/>
      <c r="E73" s="252"/>
      <c r="F73" s="277"/>
      <c r="G73" s="278"/>
      <c r="H73" s="105" t="s">
        <v>652</v>
      </c>
      <c r="I73" s="118" t="s">
        <v>166</v>
      </c>
      <c r="J73" s="118" t="s">
        <v>178</v>
      </c>
      <c r="K73" s="107" t="s">
        <v>178</v>
      </c>
      <c r="L73" s="105" t="s">
        <v>178</v>
      </c>
      <c r="M73" s="120" t="s">
        <v>192</v>
      </c>
      <c r="N73" s="120" t="s">
        <v>195</v>
      </c>
      <c r="O73" s="119" t="s">
        <v>196</v>
      </c>
      <c r="P73" s="120" t="s">
        <v>264</v>
      </c>
      <c r="Q73" s="120" t="s">
        <v>278</v>
      </c>
      <c r="R73" s="120"/>
      <c r="S73" s="145">
        <v>3500</v>
      </c>
      <c r="T73" s="145"/>
      <c r="U73" s="144" t="s">
        <v>363</v>
      </c>
      <c r="V73" s="144" t="s">
        <v>499</v>
      </c>
      <c r="W73" s="123">
        <v>130</v>
      </c>
      <c r="X73" s="133">
        <f t="shared" si="6"/>
        <v>3500</v>
      </c>
      <c r="Y73" s="133">
        <f t="shared" si="7"/>
        <v>130</v>
      </c>
      <c r="Z73" s="105" t="s">
        <v>380</v>
      </c>
      <c r="AA73" s="118" t="s">
        <v>10</v>
      </c>
      <c r="AB73" s="105" t="s">
        <v>407</v>
      </c>
      <c r="AC73" s="124"/>
    </row>
    <row r="74" spans="1:29" s="134" customFormat="1" ht="101.25" x14ac:dyDescent="0.25">
      <c r="A74" s="240"/>
      <c r="B74" s="232"/>
      <c r="C74" s="235"/>
      <c r="D74" s="249"/>
      <c r="E74" s="252"/>
      <c r="F74" s="277"/>
      <c r="G74" s="278"/>
      <c r="H74" s="118" t="s">
        <v>491</v>
      </c>
      <c r="I74" s="118" t="s">
        <v>166</v>
      </c>
      <c r="J74" s="118" t="s">
        <v>178</v>
      </c>
      <c r="K74" s="107" t="s">
        <v>178</v>
      </c>
      <c r="L74" s="105" t="s">
        <v>178</v>
      </c>
      <c r="M74" s="120" t="s">
        <v>192</v>
      </c>
      <c r="N74" s="120" t="s">
        <v>195</v>
      </c>
      <c r="O74" s="119" t="s">
        <v>196</v>
      </c>
      <c r="P74" s="120" t="s">
        <v>264</v>
      </c>
      <c r="Q74" s="120" t="s">
        <v>278</v>
      </c>
      <c r="R74" s="120"/>
      <c r="S74" s="145">
        <v>0</v>
      </c>
      <c r="T74" s="145"/>
      <c r="U74" s="144" t="s">
        <v>363</v>
      </c>
      <c r="V74" s="144" t="s">
        <v>498</v>
      </c>
      <c r="W74" s="123">
        <v>150</v>
      </c>
      <c r="X74" s="133">
        <f>+S74</f>
        <v>0</v>
      </c>
      <c r="Y74" s="133">
        <f t="shared" si="7"/>
        <v>150</v>
      </c>
      <c r="Z74" s="105" t="s">
        <v>380</v>
      </c>
      <c r="AA74" s="118" t="s">
        <v>10</v>
      </c>
      <c r="AB74" s="105" t="s">
        <v>407</v>
      </c>
      <c r="AC74" s="124"/>
    </row>
    <row r="75" spans="1:29" s="134" customFormat="1" ht="101.25" x14ac:dyDescent="0.25">
      <c r="A75" s="240"/>
      <c r="B75" s="232"/>
      <c r="C75" s="235"/>
      <c r="D75" s="249"/>
      <c r="E75" s="252"/>
      <c r="F75" s="277"/>
      <c r="G75" s="278"/>
      <c r="H75" s="118" t="s">
        <v>492</v>
      </c>
      <c r="I75" s="118" t="s">
        <v>166</v>
      </c>
      <c r="J75" s="118" t="s">
        <v>178</v>
      </c>
      <c r="K75" s="107" t="s">
        <v>178</v>
      </c>
      <c r="L75" s="105" t="s">
        <v>178</v>
      </c>
      <c r="M75" s="120" t="s">
        <v>192</v>
      </c>
      <c r="N75" s="120" t="s">
        <v>199</v>
      </c>
      <c r="O75" s="119" t="s">
        <v>196</v>
      </c>
      <c r="P75" s="120" t="s">
        <v>264</v>
      </c>
      <c r="Q75" s="120" t="s">
        <v>278</v>
      </c>
      <c r="R75" s="120"/>
      <c r="S75" s="145">
        <v>0</v>
      </c>
      <c r="T75" s="145"/>
      <c r="U75" s="144" t="s">
        <v>363</v>
      </c>
      <c r="V75" s="144" t="s">
        <v>498</v>
      </c>
      <c r="W75" s="123">
        <v>478.39100000000002</v>
      </c>
      <c r="X75" s="133">
        <f t="shared" si="6"/>
        <v>0</v>
      </c>
      <c r="Y75" s="133">
        <f t="shared" si="7"/>
        <v>478.39100000000002</v>
      </c>
      <c r="Z75" s="105" t="s">
        <v>380</v>
      </c>
      <c r="AA75" s="118" t="s">
        <v>10</v>
      </c>
      <c r="AB75" s="105" t="s">
        <v>407</v>
      </c>
      <c r="AC75" s="124"/>
    </row>
    <row r="76" spans="1:29" s="134" customFormat="1" ht="101.25" x14ac:dyDescent="0.25">
      <c r="A76" s="240"/>
      <c r="B76" s="232"/>
      <c r="C76" s="235"/>
      <c r="D76" s="234" t="s">
        <v>507</v>
      </c>
      <c r="E76" s="232" t="s">
        <v>508</v>
      </c>
      <c r="F76" s="235" t="s">
        <v>668</v>
      </c>
      <c r="G76" s="233">
        <v>44561</v>
      </c>
      <c r="H76" s="105" t="s">
        <v>500</v>
      </c>
      <c r="I76" s="118" t="s">
        <v>166</v>
      </c>
      <c r="J76" s="118" t="s">
        <v>178</v>
      </c>
      <c r="K76" s="107" t="s">
        <v>178</v>
      </c>
      <c r="L76" s="105" t="s">
        <v>178</v>
      </c>
      <c r="M76" s="119" t="s">
        <v>208</v>
      </c>
      <c r="N76" s="119" t="s">
        <v>203</v>
      </c>
      <c r="O76" s="171" t="s">
        <v>204</v>
      </c>
      <c r="P76" s="119" t="s">
        <v>242</v>
      </c>
      <c r="Q76" s="119" t="s">
        <v>315</v>
      </c>
      <c r="R76" s="106"/>
      <c r="S76" s="145">
        <v>100</v>
      </c>
      <c r="T76" s="145"/>
      <c r="U76" s="106" t="s">
        <v>178</v>
      </c>
      <c r="V76" s="106" t="s">
        <v>178</v>
      </c>
      <c r="W76" s="123">
        <v>0</v>
      </c>
      <c r="X76" s="133">
        <f t="shared" si="6"/>
        <v>100</v>
      </c>
      <c r="Y76" s="133">
        <f t="shared" si="7"/>
        <v>0</v>
      </c>
      <c r="Z76" s="105" t="s">
        <v>386</v>
      </c>
      <c r="AA76" s="118" t="s">
        <v>10</v>
      </c>
      <c r="AB76" s="105" t="s">
        <v>14</v>
      </c>
    </row>
    <row r="77" spans="1:29" s="134" customFormat="1" ht="101.25" x14ac:dyDescent="0.25">
      <c r="A77" s="240"/>
      <c r="B77" s="232"/>
      <c r="C77" s="235"/>
      <c r="D77" s="234"/>
      <c r="E77" s="232"/>
      <c r="F77" s="235"/>
      <c r="G77" s="234"/>
      <c r="H77" s="105" t="s">
        <v>501</v>
      </c>
      <c r="I77" s="118" t="s">
        <v>166</v>
      </c>
      <c r="J77" s="105" t="s">
        <v>93</v>
      </c>
      <c r="K77" s="105" t="s">
        <v>502</v>
      </c>
      <c r="L77" s="105" t="s">
        <v>178</v>
      </c>
      <c r="M77" s="119" t="s">
        <v>208</v>
      </c>
      <c r="N77" s="119" t="s">
        <v>203</v>
      </c>
      <c r="O77" s="171" t="s">
        <v>204</v>
      </c>
      <c r="P77" s="119" t="s">
        <v>313</v>
      </c>
      <c r="Q77" s="119" t="s">
        <v>318</v>
      </c>
      <c r="R77" s="106"/>
      <c r="S77" s="145">
        <v>450</v>
      </c>
      <c r="T77" s="145"/>
      <c r="U77" s="106" t="s">
        <v>178</v>
      </c>
      <c r="V77" s="106" t="s">
        <v>178</v>
      </c>
      <c r="W77" s="123">
        <v>0</v>
      </c>
      <c r="X77" s="133">
        <f t="shared" si="6"/>
        <v>450</v>
      </c>
      <c r="Y77" s="133">
        <f t="shared" si="7"/>
        <v>0</v>
      </c>
      <c r="Z77" s="105" t="s">
        <v>386</v>
      </c>
      <c r="AA77" s="118" t="s">
        <v>10</v>
      </c>
      <c r="AB77" s="105" t="s">
        <v>14</v>
      </c>
    </row>
    <row r="78" spans="1:29" s="134" customFormat="1" ht="101.25" x14ac:dyDescent="0.25">
      <c r="A78" s="240"/>
      <c r="B78" s="232"/>
      <c r="C78" s="235"/>
      <c r="D78" s="234"/>
      <c r="E78" s="232"/>
      <c r="F78" s="235"/>
      <c r="G78" s="234"/>
      <c r="H78" s="105" t="s">
        <v>504</v>
      </c>
      <c r="I78" s="118" t="s">
        <v>166</v>
      </c>
      <c r="J78" s="105" t="s">
        <v>178</v>
      </c>
      <c r="K78" s="105" t="s">
        <v>178</v>
      </c>
      <c r="L78" s="105" t="s">
        <v>178</v>
      </c>
      <c r="M78" s="119" t="s">
        <v>208</v>
      </c>
      <c r="N78" s="119" t="s">
        <v>203</v>
      </c>
      <c r="O78" s="171" t="s">
        <v>204</v>
      </c>
      <c r="P78" s="119" t="s">
        <v>313</v>
      </c>
      <c r="Q78" s="119" t="s">
        <v>318</v>
      </c>
      <c r="R78" s="106"/>
      <c r="S78" s="145">
        <f>2115-753</f>
        <v>1362</v>
      </c>
      <c r="T78" s="145"/>
      <c r="U78" s="106" t="s">
        <v>178</v>
      </c>
      <c r="V78" s="106" t="s">
        <v>178</v>
      </c>
      <c r="W78" s="123">
        <v>0</v>
      </c>
      <c r="X78" s="133">
        <f t="shared" si="6"/>
        <v>1362</v>
      </c>
      <c r="Y78" s="133">
        <f t="shared" si="7"/>
        <v>0</v>
      </c>
      <c r="Z78" s="105" t="s">
        <v>386</v>
      </c>
      <c r="AA78" s="118" t="s">
        <v>10</v>
      </c>
      <c r="AB78" s="105" t="s">
        <v>14</v>
      </c>
    </row>
    <row r="79" spans="1:29" s="134" customFormat="1" ht="101.25" x14ac:dyDescent="0.25">
      <c r="A79" s="240"/>
      <c r="B79" s="232"/>
      <c r="C79" s="235"/>
      <c r="D79" s="234"/>
      <c r="E79" s="232"/>
      <c r="F79" s="235"/>
      <c r="G79" s="234"/>
      <c r="H79" s="107" t="s">
        <v>503</v>
      </c>
      <c r="I79" s="118" t="s">
        <v>166</v>
      </c>
      <c r="J79" s="105" t="s">
        <v>178</v>
      </c>
      <c r="K79" s="105" t="s">
        <v>178</v>
      </c>
      <c r="L79" s="105" t="s">
        <v>178</v>
      </c>
      <c r="M79" s="119" t="s">
        <v>208</v>
      </c>
      <c r="N79" s="119" t="s">
        <v>203</v>
      </c>
      <c r="O79" s="171" t="s">
        <v>204</v>
      </c>
      <c r="P79" s="119" t="s">
        <v>313</v>
      </c>
      <c r="Q79" s="119" t="s">
        <v>318</v>
      </c>
      <c r="R79" s="106"/>
      <c r="S79" s="145">
        <v>558</v>
      </c>
      <c r="T79" s="145"/>
      <c r="U79" s="106" t="s">
        <v>178</v>
      </c>
      <c r="V79" s="106" t="s">
        <v>178</v>
      </c>
      <c r="W79" s="123">
        <v>0</v>
      </c>
      <c r="X79" s="133">
        <f t="shared" si="6"/>
        <v>558</v>
      </c>
      <c r="Y79" s="133">
        <f t="shared" si="7"/>
        <v>0</v>
      </c>
      <c r="Z79" s="105" t="s">
        <v>386</v>
      </c>
      <c r="AA79" s="118" t="s">
        <v>10</v>
      </c>
      <c r="AB79" s="105" t="s">
        <v>14</v>
      </c>
    </row>
    <row r="80" spans="1:29" s="134" customFormat="1" ht="101.25" x14ac:dyDescent="0.25">
      <c r="A80" s="240"/>
      <c r="B80" s="232"/>
      <c r="C80" s="235"/>
      <c r="D80" s="234"/>
      <c r="E80" s="232"/>
      <c r="F80" s="235"/>
      <c r="G80" s="234"/>
      <c r="H80" s="105" t="s">
        <v>505</v>
      </c>
      <c r="I80" s="118" t="s">
        <v>166</v>
      </c>
      <c r="J80" s="105" t="s">
        <v>178</v>
      </c>
      <c r="K80" s="105" t="s">
        <v>178</v>
      </c>
      <c r="L80" s="105" t="s">
        <v>178</v>
      </c>
      <c r="M80" s="119" t="s">
        <v>208</v>
      </c>
      <c r="N80" s="119" t="s">
        <v>203</v>
      </c>
      <c r="O80" s="171" t="s">
        <v>204</v>
      </c>
      <c r="P80" s="119" t="s">
        <v>313</v>
      </c>
      <c r="Q80" s="119" t="s">
        <v>318</v>
      </c>
      <c r="R80" s="106"/>
      <c r="S80" s="145">
        <v>100</v>
      </c>
      <c r="T80" s="145"/>
      <c r="U80" s="106" t="s">
        <v>178</v>
      </c>
      <c r="V80" s="106" t="s">
        <v>178</v>
      </c>
      <c r="W80" s="123">
        <v>0</v>
      </c>
      <c r="X80" s="133">
        <f t="shared" si="6"/>
        <v>100</v>
      </c>
      <c r="Y80" s="133">
        <f t="shared" si="7"/>
        <v>0</v>
      </c>
      <c r="Z80" s="105" t="s">
        <v>386</v>
      </c>
      <c r="AA80" s="118" t="s">
        <v>10</v>
      </c>
      <c r="AB80" s="105" t="s">
        <v>14</v>
      </c>
    </row>
    <row r="81" spans="1:28" s="134" customFormat="1" ht="101.25" x14ac:dyDescent="0.25">
      <c r="A81" s="241"/>
      <c r="B81" s="232"/>
      <c r="C81" s="235"/>
      <c r="D81" s="234"/>
      <c r="E81" s="232"/>
      <c r="F81" s="235"/>
      <c r="G81" s="234"/>
      <c r="H81" s="105" t="s">
        <v>506</v>
      </c>
      <c r="I81" s="118" t="s">
        <v>166</v>
      </c>
      <c r="J81" s="105" t="s">
        <v>178</v>
      </c>
      <c r="K81" s="105" t="s">
        <v>178</v>
      </c>
      <c r="L81" s="105" t="s">
        <v>178</v>
      </c>
      <c r="M81" s="119" t="s">
        <v>208</v>
      </c>
      <c r="N81" s="119" t="s">
        <v>203</v>
      </c>
      <c r="O81" s="171" t="s">
        <v>204</v>
      </c>
      <c r="P81" s="119" t="s">
        <v>313</v>
      </c>
      <c r="Q81" s="119" t="s">
        <v>318</v>
      </c>
      <c r="R81" s="106"/>
      <c r="S81" s="145">
        <v>30</v>
      </c>
      <c r="T81" s="145"/>
      <c r="U81" s="106" t="s">
        <v>178</v>
      </c>
      <c r="V81" s="106" t="s">
        <v>178</v>
      </c>
      <c r="W81" s="123">
        <v>0</v>
      </c>
      <c r="X81" s="133">
        <f t="shared" si="6"/>
        <v>30</v>
      </c>
      <c r="Y81" s="133">
        <f t="shared" si="7"/>
        <v>0</v>
      </c>
      <c r="Z81" s="105" t="s">
        <v>386</v>
      </c>
      <c r="AA81" s="118" t="s">
        <v>10</v>
      </c>
      <c r="AB81" s="105" t="s">
        <v>14</v>
      </c>
    </row>
    <row r="82" spans="1:28" s="134" customFormat="1" ht="101.25" x14ac:dyDescent="0.25">
      <c r="A82" s="239" t="s">
        <v>686</v>
      </c>
      <c r="B82" s="232" t="s">
        <v>683</v>
      </c>
      <c r="C82" s="235" t="s">
        <v>794</v>
      </c>
      <c r="D82" s="234" t="s">
        <v>515</v>
      </c>
      <c r="E82" s="232" t="s">
        <v>516</v>
      </c>
      <c r="F82" s="235" t="s">
        <v>669</v>
      </c>
      <c r="G82" s="233">
        <v>44561</v>
      </c>
      <c r="H82" s="105" t="s">
        <v>517</v>
      </c>
      <c r="I82" s="105" t="s">
        <v>166</v>
      </c>
      <c r="J82" s="105" t="s">
        <v>93</v>
      </c>
      <c r="K82" s="105" t="s">
        <v>518</v>
      </c>
      <c r="L82" s="105" t="s">
        <v>178</v>
      </c>
      <c r="M82" s="119" t="s">
        <v>185</v>
      </c>
      <c r="N82" s="119" t="s">
        <v>188</v>
      </c>
      <c r="O82" s="119" t="s">
        <v>189</v>
      </c>
      <c r="P82" s="119" t="s">
        <v>254</v>
      </c>
      <c r="Q82" s="119" t="s">
        <v>292</v>
      </c>
      <c r="R82" s="106"/>
      <c r="S82" s="145">
        <v>47770.129314999998</v>
      </c>
      <c r="T82" s="145"/>
      <c r="U82" s="106" t="s">
        <v>178</v>
      </c>
      <c r="V82" s="106" t="s">
        <v>178</v>
      </c>
      <c r="W82" s="123">
        <v>0</v>
      </c>
      <c r="X82" s="133">
        <f t="shared" si="6"/>
        <v>47770.129314999998</v>
      </c>
      <c r="Y82" s="133">
        <f t="shared" si="7"/>
        <v>0</v>
      </c>
      <c r="Z82" s="105" t="s">
        <v>391</v>
      </c>
      <c r="AA82" s="118" t="s">
        <v>10</v>
      </c>
      <c r="AB82" s="105" t="s">
        <v>408</v>
      </c>
    </row>
    <row r="83" spans="1:28" s="134" customFormat="1" ht="101.25" x14ac:dyDescent="0.25">
      <c r="A83" s="240"/>
      <c r="B83" s="232"/>
      <c r="C83" s="235"/>
      <c r="D83" s="234"/>
      <c r="E83" s="232"/>
      <c r="F83" s="235"/>
      <c r="G83" s="233"/>
      <c r="H83" s="105" t="s">
        <v>519</v>
      </c>
      <c r="I83" s="105" t="s">
        <v>167</v>
      </c>
      <c r="J83" s="105" t="s">
        <v>93</v>
      </c>
      <c r="K83" s="105" t="s">
        <v>520</v>
      </c>
      <c r="L83" s="105" t="s">
        <v>178</v>
      </c>
      <c r="M83" s="119" t="s">
        <v>185</v>
      </c>
      <c r="N83" s="119" t="s">
        <v>188</v>
      </c>
      <c r="O83" s="119" t="s">
        <v>189</v>
      </c>
      <c r="P83" s="119" t="s">
        <v>521</v>
      </c>
      <c r="Q83" s="119" t="s">
        <v>292</v>
      </c>
      <c r="R83" s="106"/>
      <c r="S83" s="145">
        <v>2646.3037129999998</v>
      </c>
      <c r="T83" s="145"/>
      <c r="U83" s="106" t="s">
        <v>178</v>
      </c>
      <c r="V83" s="106" t="s">
        <v>698</v>
      </c>
      <c r="W83" s="123">
        <v>97.696646000000001</v>
      </c>
      <c r="X83" s="133">
        <f t="shared" si="6"/>
        <v>2646.3037129999998</v>
      </c>
      <c r="Y83" s="133">
        <f>+W83</f>
        <v>97.696646000000001</v>
      </c>
      <c r="Z83" s="105" t="s">
        <v>391</v>
      </c>
      <c r="AA83" s="118" t="s">
        <v>10</v>
      </c>
      <c r="AB83" s="105" t="s">
        <v>408</v>
      </c>
    </row>
    <row r="84" spans="1:28" s="134" customFormat="1" ht="101.25" x14ac:dyDescent="0.25">
      <c r="A84" s="240"/>
      <c r="B84" s="232"/>
      <c r="C84" s="235"/>
      <c r="D84" s="234"/>
      <c r="E84" s="232"/>
      <c r="F84" s="235"/>
      <c r="G84" s="233"/>
      <c r="H84" s="106" t="s">
        <v>654</v>
      </c>
      <c r="I84" s="105" t="s">
        <v>167</v>
      </c>
      <c r="J84" s="105" t="s">
        <v>93</v>
      </c>
      <c r="K84" s="106" t="s">
        <v>522</v>
      </c>
      <c r="L84" s="105" t="s">
        <v>178</v>
      </c>
      <c r="M84" s="119" t="s">
        <v>185</v>
      </c>
      <c r="N84" s="119" t="s">
        <v>188</v>
      </c>
      <c r="O84" s="119" t="s">
        <v>189</v>
      </c>
      <c r="P84" s="119" t="s">
        <v>523</v>
      </c>
      <c r="Q84" s="119" t="s">
        <v>292</v>
      </c>
      <c r="R84" s="106"/>
      <c r="S84" s="145">
        <v>479.29765400000002</v>
      </c>
      <c r="T84" s="145"/>
      <c r="U84" s="106" t="s">
        <v>178</v>
      </c>
      <c r="V84" s="106" t="s">
        <v>178</v>
      </c>
      <c r="W84" s="123">
        <v>0</v>
      </c>
      <c r="X84" s="133">
        <f t="shared" si="6"/>
        <v>479.29765400000002</v>
      </c>
      <c r="Y84" s="133">
        <f t="shared" si="7"/>
        <v>0</v>
      </c>
      <c r="Z84" s="105" t="s">
        <v>391</v>
      </c>
      <c r="AA84" s="118" t="s">
        <v>10</v>
      </c>
      <c r="AB84" s="105" t="s">
        <v>408</v>
      </c>
    </row>
    <row r="85" spans="1:28" s="134" customFormat="1" ht="101.25" x14ac:dyDescent="0.25">
      <c r="A85" s="240"/>
      <c r="B85" s="232"/>
      <c r="C85" s="235"/>
      <c r="D85" s="234"/>
      <c r="E85" s="232"/>
      <c r="F85" s="235"/>
      <c r="G85" s="233"/>
      <c r="H85" s="107" t="s">
        <v>524</v>
      </c>
      <c r="I85" s="105" t="s">
        <v>166</v>
      </c>
      <c r="J85" s="105" t="s">
        <v>93</v>
      </c>
      <c r="K85" s="107" t="s">
        <v>525</v>
      </c>
      <c r="L85" s="105" t="s">
        <v>178</v>
      </c>
      <c r="M85" s="119" t="s">
        <v>185</v>
      </c>
      <c r="N85" s="119" t="s">
        <v>188</v>
      </c>
      <c r="O85" s="119" t="s">
        <v>189</v>
      </c>
      <c r="P85" s="119" t="s">
        <v>254</v>
      </c>
      <c r="Q85" s="119" t="s">
        <v>526</v>
      </c>
      <c r="R85" s="106"/>
      <c r="S85" s="145">
        <f>900+800+2804.269318-2000-804.269318</f>
        <v>1700.0000000000005</v>
      </c>
      <c r="T85" s="145"/>
      <c r="U85" s="106" t="s">
        <v>178</v>
      </c>
      <c r="V85" s="106" t="s">
        <v>178</v>
      </c>
      <c r="W85" s="123">
        <v>0</v>
      </c>
      <c r="X85" s="133">
        <f t="shared" si="6"/>
        <v>1700.0000000000005</v>
      </c>
      <c r="Y85" s="133">
        <f t="shared" si="7"/>
        <v>0</v>
      </c>
      <c r="Z85" s="105" t="s">
        <v>391</v>
      </c>
      <c r="AA85" s="118" t="s">
        <v>10</v>
      </c>
      <c r="AB85" s="105" t="s">
        <v>408</v>
      </c>
    </row>
    <row r="86" spans="1:28" s="134" customFormat="1" ht="101.25" x14ac:dyDescent="0.25">
      <c r="A86" s="241"/>
      <c r="B86" s="232"/>
      <c r="C86" s="235"/>
      <c r="D86" s="234"/>
      <c r="E86" s="232"/>
      <c r="F86" s="235"/>
      <c r="G86" s="233"/>
      <c r="H86" s="106" t="s">
        <v>527</v>
      </c>
      <c r="I86" s="106" t="s">
        <v>166</v>
      </c>
      <c r="J86" s="105" t="s">
        <v>93</v>
      </c>
      <c r="K86" s="106" t="s">
        <v>528</v>
      </c>
      <c r="L86" s="105" t="s">
        <v>178</v>
      </c>
      <c r="M86" s="119" t="s">
        <v>185</v>
      </c>
      <c r="N86" s="119" t="s">
        <v>188</v>
      </c>
      <c r="O86" s="119" t="s">
        <v>189</v>
      </c>
      <c r="P86" s="119" t="s">
        <v>303</v>
      </c>
      <c r="Q86" s="119" t="s">
        <v>529</v>
      </c>
      <c r="R86" s="106"/>
      <c r="S86" s="145">
        <v>1600</v>
      </c>
      <c r="T86" s="145"/>
      <c r="U86" s="106" t="s">
        <v>178</v>
      </c>
      <c r="V86" s="106" t="s">
        <v>178</v>
      </c>
      <c r="W86" s="123">
        <v>0</v>
      </c>
      <c r="X86" s="133">
        <f t="shared" si="6"/>
        <v>1600</v>
      </c>
      <c r="Y86" s="133">
        <f t="shared" si="7"/>
        <v>0</v>
      </c>
      <c r="Z86" s="105" t="s">
        <v>391</v>
      </c>
      <c r="AA86" s="118" t="s">
        <v>10</v>
      </c>
      <c r="AB86" s="105" t="s">
        <v>408</v>
      </c>
    </row>
    <row r="87" spans="1:28" s="134" customFormat="1" ht="141.75" x14ac:dyDescent="0.25">
      <c r="A87" s="250" t="s">
        <v>696</v>
      </c>
      <c r="B87" s="242" t="s">
        <v>684</v>
      </c>
      <c r="C87" s="235" t="s">
        <v>685</v>
      </c>
      <c r="D87" s="234" t="s">
        <v>546</v>
      </c>
      <c r="E87" s="232" t="s">
        <v>555</v>
      </c>
      <c r="F87" s="235" t="s">
        <v>670</v>
      </c>
      <c r="G87" s="233">
        <v>44561</v>
      </c>
      <c r="H87" s="107" t="s">
        <v>530</v>
      </c>
      <c r="I87" s="106" t="s">
        <v>166</v>
      </c>
      <c r="J87" s="107" t="s">
        <v>91</v>
      </c>
      <c r="K87" s="107" t="s">
        <v>92</v>
      </c>
      <c r="L87" s="107" t="s">
        <v>178</v>
      </c>
      <c r="M87" s="119" t="s">
        <v>185</v>
      </c>
      <c r="N87" s="119" t="s">
        <v>186</v>
      </c>
      <c r="O87" s="119" t="s">
        <v>187</v>
      </c>
      <c r="P87" s="119" t="s">
        <v>272</v>
      </c>
      <c r="Q87" s="119" t="s">
        <v>280</v>
      </c>
      <c r="R87" s="145">
        <v>500</v>
      </c>
      <c r="S87" s="145">
        <v>0</v>
      </c>
      <c r="T87" s="229">
        <v>5000</v>
      </c>
      <c r="U87" s="106" t="s">
        <v>178</v>
      </c>
      <c r="V87" s="106" t="s">
        <v>178</v>
      </c>
      <c r="W87" s="106">
        <v>0</v>
      </c>
      <c r="X87" s="133">
        <f t="shared" si="6"/>
        <v>0</v>
      </c>
      <c r="Y87" s="133">
        <f t="shared" si="7"/>
        <v>0</v>
      </c>
      <c r="Z87" s="105" t="s">
        <v>384</v>
      </c>
      <c r="AA87" s="118" t="s">
        <v>10</v>
      </c>
      <c r="AB87" s="105" t="s">
        <v>408</v>
      </c>
    </row>
    <row r="88" spans="1:28" s="134" customFormat="1" ht="141.75" x14ac:dyDescent="0.25">
      <c r="A88" s="251"/>
      <c r="B88" s="232"/>
      <c r="C88" s="235"/>
      <c r="D88" s="234"/>
      <c r="E88" s="232"/>
      <c r="F88" s="236"/>
      <c r="G88" s="233"/>
      <c r="H88" s="106" t="s">
        <v>615</v>
      </c>
      <c r="I88" s="105" t="s">
        <v>166</v>
      </c>
      <c r="J88" s="107" t="s">
        <v>91</v>
      </c>
      <c r="K88" s="106" t="s">
        <v>92</v>
      </c>
      <c r="L88" s="106" t="s">
        <v>178</v>
      </c>
      <c r="M88" s="119" t="s">
        <v>185</v>
      </c>
      <c r="N88" s="119" t="s">
        <v>186</v>
      </c>
      <c r="O88" s="119" t="s">
        <v>187</v>
      </c>
      <c r="P88" s="119" t="s">
        <v>272</v>
      </c>
      <c r="Q88" s="119" t="s">
        <v>280</v>
      </c>
      <c r="R88" s="145">
        <v>0</v>
      </c>
      <c r="S88" s="145">
        <v>0</v>
      </c>
      <c r="T88" s="230"/>
      <c r="U88" s="106" t="s">
        <v>178</v>
      </c>
      <c r="V88" s="106" t="s">
        <v>178</v>
      </c>
      <c r="W88" s="106">
        <v>0</v>
      </c>
      <c r="X88" s="133">
        <f t="shared" si="6"/>
        <v>0</v>
      </c>
      <c r="Y88" s="133">
        <f t="shared" si="7"/>
        <v>0</v>
      </c>
      <c r="Z88" s="105" t="s">
        <v>384</v>
      </c>
      <c r="AA88" s="118" t="s">
        <v>10</v>
      </c>
      <c r="AB88" s="105" t="s">
        <v>408</v>
      </c>
    </row>
    <row r="89" spans="1:28" s="134" customFormat="1" ht="141.75" x14ac:dyDescent="0.25">
      <c r="A89" s="251"/>
      <c r="B89" s="232"/>
      <c r="C89" s="235"/>
      <c r="D89" s="234"/>
      <c r="E89" s="232"/>
      <c r="F89" s="236"/>
      <c r="G89" s="233"/>
      <c r="H89" s="106" t="s">
        <v>531</v>
      </c>
      <c r="I89" s="105" t="s">
        <v>166</v>
      </c>
      <c r="J89" s="107" t="s">
        <v>91</v>
      </c>
      <c r="K89" s="106" t="s">
        <v>92</v>
      </c>
      <c r="L89" s="106" t="s">
        <v>178</v>
      </c>
      <c r="M89" s="119" t="s">
        <v>185</v>
      </c>
      <c r="N89" s="119" t="s">
        <v>186</v>
      </c>
      <c r="O89" s="119" t="s">
        <v>187</v>
      </c>
      <c r="P89" s="119" t="s">
        <v>272</v>
      </c>
      <c r="Q89" s="119" t="s">
        <v>280</v>
      </c>
      <c r="R89" s="145">
        <v>0</v>
      </c>
      <c r="S89" s="145">
        <v>0</v>
      </c>
      <c r="T89" s="230"/>
      <c r="U89" s="106" t="s">
        <v>178</v>
      </c>
      <c r="V89" s="106" t="s">
        <v>178</v>
      </c>
      <c r="W89" s="106">
        <v>0</v>
      </c>
      <c r="X89" s="133">
        <f t="shared" si="6"/>
        <v>0</v>
      </c>
      <c r="Y89" s="133">
        <f t="shared" si="7"/>
        <v>0</v>
      </c>
      <c r="Z89" s="105" t="s">
        <v>384</v>
      </c>
      <c r="AA89" s="118" t="s">
        <v>10</v>
      </c>
      <c r="AB89" s="105" t="s">
        <v>408</v>
      </c>
    </row>
    <row r="90" spans="1:28" s="134" customFormat="1" ht="141.75" x14ac:dyDescent="0.25">
      <c r="A90" s="251"/>
      <c r="B90" s="232"/>
      <c r="C90" s="235"/>
      <c r="D90" s="234"/>
      <c r="E90" s="232"/>
      <c r="F90" s="236"/>
      <c r="G90" s="233"/>
      <c r="H90" s="106" t="s">
        <v>532</v>
      </c>
      <c r="I90" s="105" t="s">
        <v>166</v>
      </c>
      <c r="J90" s="107" t="s">
        <v>91</v>
      </c>
      <c r="K90" s="106" t="s">
        <v>92</v>
      </c>
      <c r="L90" s="106" t="s">
        <v>178</v>
      </c>
      <c r="M90" s="119" t="s">
        <v>185</v>
      </c>
      <c r="N90" s="119" t="s">
        <v>186</v>
      </c>
      <c r="O90" s="119" t="s">
        <v>187</v>
      </c>
      <c r="P90" s="119" t="s">
        <v>272</v>
      </c>
      <c r="Q90" s="119" t="s">
        <v>280</v>
      </c>
      <c r="R90" s="145">
        <v>0</v>
      </c>
      <c r="S90" s="145">
        <v>0</v>
      </c>
      <c r="T90" s="230"/>
      <c r="U90" s="106" t="s">
        <v>178</v>
      </c>
      <c r="V90" s="106" t="s">
        <v>178</v>
      </c>
      <c r="W90" s="106">
        <v>0</v>
      </c>
      <c r="X90" s="133">
        <f t="shared" si="6"/>
        <v>0</v>
      </c>
      <c r="Y90" s="133">
        <f t="shared" si="7"/>
        <v>0</v>
      </c>
      <c r="Z90" s="105" t="s">
        <v>384</v>
      </c>
      <c r="AA90" s="118" t="s">
        <v>10</v>
      </c>
      <c r="AB90" s="105" t="s">
        <v>408</v>
      </c>
    </row>
    <row r="91" spans="1:28" s="134" customFormat="1" ht="141.75" x14ac:dyDescent="0.25">
      <c r="A91" s="251"/>
      <c r="B91" s="232"/>
      <c r="C91" s="235"/>
      <c r="D91" s="234"/>
      <c r="E91" s="232"/>
      <c r="F91" s="236"/>
      <c r="G91" s="233"/>
      <c r="H91" s="106" t="s">
        <v>533</v>
      </c>
      <c r="I91" s="105" t="s">
        <v>166</v>
      </c>
      <c r="J91" s="107" t="s">
        <v>91</v>
      </c>
      <c r="K91" s="106" t="s">
        <v>92</v>
      </c>
      <c r="L91" s="106" t="s">
        <v>178</v>
      </c>
      <c r="M91" s="119" t="s">
        <v>185</v>
      </c>
      <c r="N91" s="119" t="s">
        <v>186</v>
      </c>
      <c r="O91" s="119" t="s">
        <v>187</v>
      </c>
      <c r="P91" s="119" t="s">
        <v>272</v>
      </c>
      <c r="Q91" s="119" t="s">
        <v>280</v>
      </c>
      <c r="R91" s="145">
        <v>0</v>
      </c>
      <c r="S91" s="145">
        <v>0</v>
      </c>
      <c r="T91" s="230"/>
      <c r="U91" s="106" t="s">
        <v>178</v>
      </c>
      <c r="V91" s="106" t="s">
        <v>178</v>
      </c>
      <c r="W91" s="106">
        <v>0</v>
      </c>
      <c r="X91" s="133">
        <f t="shared" si="6"/>
        <v>0</v>
      </c>
      <c r="Y91" s="133">
        <f t="shared" si="7"/>
        <v>0</v>
      </c>
      <c r="Z91" s="105" t="s">
        <v>384</v>
      </c>
      <c r="AA91" s="118" t="s">
        <v>10</v>
      </c>
      <c r="AB91" s="105" t="s">
        <v>408</v>
      </c>
    </row>
    <row r="92" spans="1:28" s="134" customFormat="1" ht="141.75" x14ac:dyDescent="0.25">
      <c r="A92" s="251"/>
      <c r="B92" s="232"/>
      <c r="C92" s="235"/>
      <c r="D92" s="234"/>
      <c r="E92" s="232"/>
      <c r="F92" s="236"/>
      <c r="G92" s="233"/>
      <c r="H92" s="106" t="s">
        <v>644</v>
      </c>
      <c r="I92" s="105" t="s">
        <v>166</v>
      </c>
      <c r="J92" s="107" t="s">
        <v>91</v>
      </c>
      <c r="K92" s="106" t="s">
        <v>92</v>
      </c>
      <c r="L92" s="106" t="s">
        <v>178</v>
      </c>
      <c r="M92" s="119" t="s">
        <v>185</v>
      </c>
      <c r="N92" s="119" t="s">
        <v>186</v>
      </c>
      <c r="O92" s="119" t="s">
        <v>187</v>
      </c>
      <c r="P92" s="119" t="s">
        <v>272</v>
      </c>
      <c r="Q92" s="119" t="s">
        <v>280</v>
      </c>
      <c r="R92" s="145">
        <v>0</v>
      </c>
      <c r="S92" s="145">
        <v>0</v>
      </c>
      <c r="T92" s="230"/>
      <c r="U92" s="106" t="s">
        <v>178</v>
      </c>
      <c r="V92" s="106" t="s">
        <v>178</v>
      </c>
      <c r="W92" s="106">
        <v>0</v>
      </c>
      <c r="X92" s="133">
        <f t="shared" si="6"/>
        <v>0</v>
      </c>
      <c r="Y92" s="133">
        <f t="shared" si="7"/>
        <v>0</v>
      </c>
      <c r="Z92" s="105" t="s">
        <v>384</v>
      </c>
      <c r="AA92" s="118" t="s">
        <v>10</v>
      </c>
      <c r="AB92" s="105" t="s">
        <v>408</v>
      </c>
    </row>
    <row r="93" spans="1:28" s="134" customFormat="1" ht="141.75" x14ac:dyDescent="0.25">
      <c r="A93" s="251"/>
      <c r="B93" s="232"/>
      <c r="C93" s="235"/>
      <c r="D93" s="234"/>
      <c r="E93" s="232"/>
      <c r="F93" s="236"/>
      <c r="G93" s="233"/>
      <c r="H93" s="106" t="s">
        <v>534</v>
      </c>
      <c r="I93" s="105" t="s">
        <v>166</v>
      </c>
      <c r="J93" s="107" t="s">
        <v>91</v>
      </c>
      <c r="K93" s="106" t="s">
        <v>92</v>
      </c>
      <c r="L93" s="106" t="s">
        <v>178</v>
      </c>
      <c r="M93" s="119" t="s">
        <v>185</v>
      </c>
      <c r="N93" s="119" t="s">
        <v>186</v>
      </c>
      <c r="O93" s="119" t="s">
        <v>187</v>
      </c>
      <c r="P93" s="119" t="s">
        <v>272</v>
      </c>
      <c r="Q93" s="119" t="s">
        <v>280</v>
      </c>
      <c r="R93" s="145">
        <v>0</v>
      </c>
      <c r="S93" s="145">
        <v>0</v>
      </c>
      <c r="T93" s="230"/>
      <c r="U93" s="106" t="s">
        <v>363</v>
      </c>
      <c r="V93" s="106" t="s">
        <v>535</v>
      </c>
      <c r="W93" s="147">
        <v>315.333054</v>
      </c>
      <c r="X93" s="133">
        <f t="shared" si="6"/>
        <v>0</v>
      </c>
      <c r="Y93" s="133">
        <f t="shared" si="7"/>
        <v>315.333054</v>
      </c>
      <c r="Z93" s="105" t="s">
        <v>384</v>
      </c>
      <c r="AA93" s="118" t="s">
        <v>10</v>
      </c>
      <c r="AB93" s="105" t="s">
        <v>408</v>
      </c>
    </row>
    <row r="94" spans="1:28" s="134" customFormat="1" ht="101.25" x14ac:dyDescent="0.25">
      <c r="A94" s="251"/>
      <c r="B94" s="232"/>
      <c r="C94" s="235"/>
      <c r="D94" s="234" t="s">
        <v>547</v>
      </c>
      <c r="E94" s="232" t="s">
        <v>548</v>
      </c>
      <c r="F94" s="237" t="s">
        <v>671</v>
      </c>
      <c r="G94" s="233">
        <v>44561</v>
      </c>
      <c r="H94" s="106" t="s">
        <v>536</v>
      </c>
      <c r="I94" s="106" t="s">
        <v>166</v>
      </c>
      <c r="J94" s="106" t="s">
        <v>178</v>
      </c>
      <c r="K94" s="106" t="s">
        <v>178</v>
      </c>
      <c r="L94" s="106" t="s">
        <v>178</v>
      </c>
      <c r="M94" s="119" t="s">
        <v>185</v>
      </c>
      <c r="N94" s="119" t="s">
        <v>186</v>
      </c>
      <c r="O94" s="119" t="s">
        <v>187</v>
      </c>
      <c r="P94" s="119" t="s">
        <v>254</v>
      </c>
      <c r="Q94" s="119" t="s">
        <v>260</v>
      </c>
      <c r="R94" s="145">
        <v>3000</v>
      </c>
      <c r="S94" s="145">
        <v>3000</v>
      </c>
      <c r="T94" s="230"/>
      <c r="U94" s="106" t="s">
        <v>178</v>
      </c>
      <c r="V94" s="106" t="s">
        <v>178</v>
      </c>
      <c r="W94" s="106">
        <v>0</v>
      </c>
      <c r="X94" s="133">
        <f t="shared" si="6"/>
        <v>3000</v>
      </c>
      <c r="Y94" s="133">
        <f t="shared" si="7"/>
        <v>0</v>
      </c>
      <c r="Z94" s="105" t="s">
        <v>384</v>
      </c>
      <c r="AA94" s="118" t="s">
        <v>10</v>
      </c>
      <c r="AB94" s="105" t="s">
        <v>408</v>
      </c>
    </row>
    <row r="95" spans="1:28" s="134" customFormat="1" ht="101.25" x14ac:dyDescent="0.25">
      <c r="A95" s="251"/>
      <c r="B95" s="232"/>
      <c r="C95" s="235"/>
      <c r="D95" s="234"/>
      <c r="E95" s="232"/>
      <c r="F95" s="237"/>
      <c r="G95" s="233"/>
      <c r="H95" s="106" t="s">
        <v>653</v>
      </c>
      <c r="I95" s="106" t="s">
        <v>166</v>
      </c>
      <c r="J95" s="106"/>
      <c r="K95" s="106"/>
      <c r="L95" s="106"/>
      <c r="M95" s="119"/>
      <c r="N95" s="119"/>
      <c r="O95" s="119"/>
      <c r="P95" s="119"/>
      <c r="Q95" s="119"/>
      <c r="R95" s="145">
        <v>0</v>
      </c>
      <c r="S95" s="145">
        <v>0</v>
      </c>
      <c r="T95" s="230"/>
      <c r="U95" s="106" t="s">
        <v>178</v>
      </c>
      <c r="V95" s="178" t="s">
        <v>709</v>
      </c>
      <c r="W95" s="106">
        <v>29837.975677999999</v>
      </c>
      <c r="X95" s="133">
        <f t="shared" si="6"/>
        <v>0</v>
      </c>
      <c r="Y95" s="133">
        <f t="shared" si="7"/>
        <v>29837.975677999999</v>
      </c>
      <c r="Z95" s="167" t="s">
        <v>384</v>
      </c>
      <c r="AA95" s="118" t="s">
        <v>10</v>
      </c>
      <c r="AB95" s="167" t="s">
        <v>408</v>
      </c>
    </row>
    <row r="96" spans="1:28" s="134" customFormat="1" ht="121.5" x14ac:dyDescent="0.25">
      <c r="A96" s="251"/>
      <c r="B96" s="232"/>
      <c r="C96" s="235"/>
      <c r="D96" s="234"/>
      <c r="E96" s="232"/>
      <c r="F96" s="237"/>
      <c r="G96" s="233"/>
      <c r="H96" s="106" t="s">
        <v>537</v>
      </c>
      <c r="I96" s="106" t="s">
        <v>166</v>
      </c>
      <c r="J96" s="106" t="s">
        <v>178</v>
      </c>
      <c r="K96" s="106" t="s">
        <v>178</v>
      </c>
      <c r="L96" s="106" t="s">
        <v>178</v>
      </c>
      <c r="M96" s="119" t="s">
        <v>185</v>
      </c>
      <c r="N96" s="119" t="s">
        <v>186</v>
      </c>
      <c r="O96" s="119" t="s">
        <v>187</v>
      </c>
      <c r="P96" s="119" t="s">
        <v>254</v>
      </c>
      <c r="Q96" s="119" t="s">
        <v>178</v>
      </c>
      <c r="R96" s="145">
        <v>0</v>
      </c>
      <c r="S96" s="145">
        <v>0</v>
      </c>
      <c r="T96" s="230"/>
      <c r="U96" s="106" t="s">
        <v>357</v>
      </c>
      <c r="V96" s="119" t="s">
        <v>538</v>
      </c>
      <c r="W96" s="148">
        <v>2973.1374901899999</v>
      </c>
      <c r="X96" s="133">
        <f t="shared" si="6"/>
        <v>0</v>
      </c>
      <c r="Y96" s="133">
        <f t="shared" si="7"/>
        <v>2973.1374901899999</v>
      </c>
      <c r="Z96" s="105" t="s">
        <v>384</v>
      </c>
      <c r="AA96" s="118" t="s">
        <v>10</v>
      </c>
      <c r="AB96" s="105" t="s">
        <v>408</v>
      </c>
    </row>
    <row r="97" spans="1:28" s="134" customFormat="1" ht="121.5" x14ac:dyDescent="0.25">
      <c r="A97" s="251"/>
      <c r="B97" s="232"/>
      <c r="C97" s="235"/>
      <c r="D97" s="234" t="s">
        <v>549</v>
      </c>
      <c r="E97" s="232" t="s">
        <v>550</v>
      </c>
      <c r="F97" s="108" t="s">
        <v>672</v>
      </c>
      <c r="G97" s="233">
        <v>44561</v>
      </c>
      <c r="H97" s="110" t="s">
        <v>539</v>
      </c>
      <c r="I97" s="106" t="s">
        <v>166</v>
      </c>
      <c r="J97" s="106" t="s">
        <v>178</v>
      </c>
      <c r="K97" s="106" t="s">
        <v>178</v>
      </c>
      <c r="L97" s="106" t="s">
        <v>178</v>
      </c>
      <c r="M97" s="119" t="s">
        <v>185</v>
      </c>
      <c r="N97" s="119" t="s">
        <v>186</v>
      </c>
      <c r="O97" s="119" t="s">
        <v>187</v>
      </c>
      <c r="P97" s="119" t="s">
        <v>254</v>
      </c>
      <c r="Q97" s="119" t="s">
        <v>540</v>
      </c>
      <c r="R97" s="145">
        <v>2300</v>
      </c>
      <c r="S97" s="145">
        <v>0</v>
      </c>
      <c r="T97" s="230"/>
      <c r="U97" s="106" t="s">
        <v>178</v>
      </c>
      <c r="V97" s="106" t="s">
        <v>178</v>
      </c>
      <c r="W97" s="106">
        <v>0</v>
      </c>
      <c r="X97" s="133">
        <f t="shared" si="6"/>
        <v>0</v>
      </c>
      <c r="Y97" s="133">
        <f t="shared" si="7"/>
        <v>0</v>
      </c>
      <c r="Z97" s="105" t="s">
        <v>384</v>
      </c>
      <c r="AA97" s="118" t="s">
        <v>10</v>
      </c>
      <c r="AB97" s="105" t="s">
        <v>408</v>
      </c>
    </row>
    <row r="98" spans="1:28" s="134" customFormat="1" ht="162" x14ac:dyDescent="0.25">
      <c r="A98" s="251"/>
      <c r="B98" s="232"/>
      <c r="C98" s="235"/>
      <c r="D98" s="234"/>
      <c r="E98" s="232"/>
      <c r="F98" s="108" t="s">
        <v>659</v>
      </c>
      <c r="G98" s="233"/>
      <c r="H98" s="106" t="s">
        <v>541</v>
      </c>
      <c r="I98" s="106" t="s">
        <v>166</v>
      </c>
      <c r="J98" s="106" t="s">
        <v>178</v>
      </c>
      <c r="K98" s="106" t="s">
        <v>178</v>
      </c>
      <c r="L98" s="106" t="s">
        <v>178</v>
      </c>
      <c r="M98" s="119" t="s">
        <v>185</v>
      </c>
      <c r="N98" s="119" t="s">
        <v>188</v>
      </c>
      <c r="O98" s="119" t="s">
        <v>189</v>
      </c>
      <c r="P98" s="119" t="s">
        <v>254</v>
      </c>
      <c r="Q98" s="119" t="s">
        <v>540</v>
      </c>
      <c r="R98" s="145">
        <v>804</v>
      </c>
      <c r="S98" s="145">
        <f>804.269318</f>
        <v>804.269318</v>
      </c>
      <c r="T98" s="230"/>
      <c r="U98" s="106" t="s">
        <v>363</v>
      </c>
      <c r="V98" s="178" t="s">
        <v>708</v>
      </c>
      <c r="W98" s="106">
        <v>485.6968</v>
      </c>
      <c r="X98" s="133">
        <f>+T98</f>
        <v>0</v>
      </c>
      <c r="Y98" s="133">
        <f t="shared" si="7"/>
        <v>485.6968</v>
      </c>
      <c r="Z98" s="105" t="s">
        <v>384</v>
      </c>
      <c r="AA98" s="118" t="s">
        <v>10</v>
      </c>
      <c r="AB98" s="105" t="s">
        <v>408</v>
      </c>
    </row>
    <row r="99" spans="1:28" s="134" customFormat="1" ht="101.25" x14ac:dyDescent="0.25">
      <c r="A99" s="251"/>
      <c r="B99" s="232"/>
      <c r="C99" s="235"/>
      <c r="D99" s="138" t="s">
        <v>551</v>
      </c>
      <c r="E99" s="139" t="s">
        <v>552</v>
      </c>
      <c r="F99" s="108" t="s">
        <v>553</v>
      </c>
      <c r="G99" s="109">
        <v>44561</v>
      </c>
      <c r="H99" s="105" t="s">
        <v>542</v>
      </c>
      <c r="I99" s="106" t="s">
        <v>166</v>
      </c>
      <c r="J99" s="106" t="s">
        <v>178</v>
      </c>
      <c r="K99" s="106" t="s">
        <v>178</v>
      </c>
      <c r="L99" s="106" t="s">
        <v>178</v>
      </c>
      <c r="M99" s="119" t="s">
        <v>185</v>
      </c>
      <c r="N99" s="119" t="s">
        <v>188</v>
      </c>
      <c r="O99" s="119" t="s">
        <v>189</v>
      </c>
      <c r="P99" s="119" t="s">
        <v>254</v>
      </c>
      <c r="Q99" s="119" t="s">
        <v>277</v>
      </c>
      <c r="R99" s="145">
        <v>2000</v>
      </c>
      <c r="S99" s="145">
        <v>2000</v>
      </c>
      <c r="T99" s="230"/>
      <c r="U99" s="106" t="s">
        <v>178</v>
      </c>
      <c r="V99" s="106" t="s">
        <v>178</v>
      </c>
      <c r="W99" s="106">
        <v>0</v>
      </c>
      <c r="X99" s="133">
        <f t="shared" si="6"/>
        <v>2000</v>
      </c>
      <c r="Y99" s="133">
        <f t="shared" si="7"/>
        <v>0</v>
      </c>
      <c r="Z99" s="105" t="s">
        <v>384</v>
      </c>
      <c r="AA99" s="118" t="s">
        <v>10</v>
      </c>
      <c r="AB99" s="105" t="s">
        <v>408</v>
      </c>
    </row>
    <row r="100" spans="1:28" s="134" customFormat="1" ht="20.25" hidden="1" x14ac:dyDescent="0.25">
      <c r="B100" s="139"/>
      <c r="C100" s="108"/>
      <c r="D100" s="138"/>
      <c r="E100" s="139"/>
      <c r="F100" s="108"/>
      <c r="G100" s="109"/>
      <c r="H100" s="105"/>
      <c r="I100" s="106"/>
      <c r="J100" s="106"/>
      <c r="K100" s="106"/>
      <c r="L100" s="106"/>
      <c r="M100" s="119"/>
      <c r="N100" s="119"/>
      <c r="O100" s="119" t="s">
        <v>187</v>
      </c>
      <c r="P100" s="119"/>
      <c r="Q100" s="119"/>
      <c r="R100" s="145"/>
      <c r="S100" s="145">
        <v>0</v>
      </c>
      <c r="T100" s="231"/>
      <c r="U100" s="106"/>
      <c r="V100" s="106"/>
      <c r="W100" s="106"/>
      <c r="X100" s="133">
        <f t="shared" si="6"/>
        <v>0</v>
      </c>
      <c r="Y100" s="133"/>
      <c r="Z100" s="105"/>
      <c r="AA100" s="118"/>
      <c r="AB100" s="105"/>
    </row>
    <row r="101" spans="1:28" s="134" customFormat="1" ht="101.25" x14ac:dyDescent="0.25">
      <c r="A101" s="293" t="s">
        <v>632</v>
      </c>
      <c r="B101" s="232" t="s">
        <v>687</v>
      </c>
      <c r="C101" s="285" t="s">
        <v>677</v>
      </c>
      <c r="D101" s="234" t="s">
        <v>573</v>
      </c>
      <c r="E101" s="232" t="s">
        <v>554</v>
      </c>
      <c r="F101" s="235" t="s">
        <v>574</v>
      </c>
      <c r="G101" s="233">
        <v>44561</v>
      </c>
      <c r="H101" s="105" t="s">
        <v>543</v>
      </c>
      <c r="I101" s="105" t="s">
        <v>166</v>
      </c>
      <c r="J101" s="105" t="s">
        <v>178</v>
      </c>
      <c r="K101" s="105" t="s">
        <v>178</v>
      </c>
      <c r="L101" s="105" t="s">
        <v>178</v>
      </c>
      <c r="M101" s="119" t="s">
        <v>208</v>
      </c>
      <c r="N101" s="119" t="s">
        <v>205</v>
      </c>
      <c r="O101" s="119" t="s">
        <v>206</v>
      </c>
      <c r="P101" s="119" t="s">
        <v>242</v>
      </c>
      <c r="Q101" s="119" t="s">
        <v>243</v>
      </c>
      <c r="R101" s="145"/>
      <c r="T101" s="229">
        <v>4000</v>
      </c>
      <c r="U101" s="106" t="s">
        <v>363</v>
      </c>
      <c r="V101" s="106" t="s">
        <v>178</v>
      </c>
      <c r="W101" s="123">
        <v>300</v>
      </c>
      <c r="X101" s="133">
        <v>300</v>
      </c>
      <c r="Y101" s="133">
        <f t="shared" si="7"/>
        <v>300</v>
      </c>
      <c r="Z101" s="105" t="s">
        <v>393</v>
      </c>
      <c r="AA101" s="118" t="s">
        <v>10</v>
      </c>
      <c r="AB101" s="105" t="s">
        <v>410</v>
      </c>
    </row>
    <row r="102" spans="1:28" s="134" customFormat="1" ht="101.25" x14ac:dyDescent="0.25">
      <c r="A102" s="251"/>
      <c r="B102" s="299"/>
      <c r="C102" s="286"/>
      <c r="D102" s="234"/>
      <c r="E102" s="232"/>
      <c r="F102" s="235"/>
      <c r="G102" s="234"/>
      <c r="H102" s="105" t="s">
        <v>544</v>
      </c>
      <c r="I102" s="105" t="s">
        <v>166</v>
      </c>
      <c r="J102" s="105" t="s">
        <v>178</v>
      </c>
      <c r="K102" s="105" t="s">
        <v>178</v>
      </c>
      <c r="L102" s="105" t="s">
        <v>178</v>
      </c>
      <c r="M102" s="119" t="s">
        <v>208</v>
      </c>
      <c r="N102" s="119" t="s">
        <v>205</v>
      </c>
      <c r="O102" s="119" t="s">
        <v>206</v>
      </c>
      <c r="P102" s="119" t="s">
        <v>242</v>
      </c>
      <c r="Q102" s="119" t="s">
        <v>243</v>
      </c>
      <c r="R102" s="145"/>
      <c r="T102" s="230"/>
      <c r="U102" s="106" t="s">
        <v>178</v>
      </c>
      <c r="V102" s="106" t="s">
        <v>178</v>
      </c>
      <c r="W102" s="123">
        <v>250</v>
      </c>
      <c r="X102" s="173">
        <v>300</v>
      </c>
      <c r="Y102" s="133">
        <f t="shared" si="7"/>
        <v>250</v>
      </c>
      <c r="Z102" s="105" t="s">
        <v>393</v>
      </c>
      <c r="AA102" s="118" t="s">
        <v>10</v>
      </c>
      <c r="AB102" s="105" t="s">
        <v>410</v>
      </c>
    </row>
    <row r="103" spans="1:28" s="134" customFormat="1" ht="101.25" x14ac:dyDescent="0.25">
      <c r="A103" s="251"/>
      <c r="B103" s="299"/>
      <c r="C103" s="286"/>
      <c r="D103" s="234"/>
      <c r="E103" s="232"/>
      <c r="F103" s="235"/>
      <c r="G103" s="234"/>
      <c r="H103" s="106" t="s">
        <v>545</v>
      </c>
      <c r="I103" s="106" t="s">
        <v>166</v>
      </c>
      <c r="J103" s="105" t="s">
        <v>178</v>
      </c>
      <c r="K103" s="105" t="s">
        <v>178</v>
      </c>
      <c r="L103" s="105" t="s">
        <v>178</v>
      </c>
      <c r="M103" s="119" t="s">
        <v>208</v>
      </c>
      <c r="N103" s="119" t="s">
        <v>205</v>
      </c>
      <c r="O103" s="119" t="s">
        <v>206</v>
      </c>
      <c r="P103" s="119" t="s">
        <v>242</v>
      </c>
      <c r="Q103" s="119" t="s">
        <v>243</v>
      </c>
      <c r="R103" s="145"/>
      <c r="T103" s="230"/>
      <c r="U103" s="106" t="s">
        <v>178</v>
      </c>
      <c r="V103" s="106" t="s">
        <v>178</v>
      </c>
      <c r="W103" s="123">
        <v>400</v>
      </c>
      <c r="X103" s="133">
        <v>400</v>
      </c>
      <c r="Y103" s="133">
        <f t="shared" si="7"/>
        <v>400</v>
      </c>
      <c r="Z103" s="105" t="s">
        <v>393</v>
      </c>
      <c r="AA103" s="118" t="s">
        <v>10</v>
      </c>
      <c r="AB103" s="105" t="s">
        <v>410</v>
      </c>
    </row>
    <row r="104" spans="1:28" s="134" customFormat="1" ht="101.25" x14ac:dyDescent="0.25">
      <c r="A104" s="251"/>
      <c r="B104" s="299"/>
      <c r="C104" s="286"/>
      <c r="D104" s="234" t="s">
        <v>655</v>
      </c>
      <c r="E104" s="232" t="s">
        <v>572</v>
      </c>
      <c r="F104" s="235" t="s">
        <v>710</v>
      </c>
      <c r="G104" s="233">
        <v>44561</v>
      </c>
      <c r="H104" s="179" t="s">
        <v>727</v>
      </c>
      <c r="I104" s="105" t="s">
        <v>166</v>
      </c>
      <c r="J104" s="105" t="s">
        <v>178</v>
      </c>
      <c r="K104" s="105" t="s">
        <v>178</v>
      </c>
      <c r="L104" s="105" t="s">
        <v>178</v>
      </c>
      <c r="M104" s="119" t="s">
        <v>208</v>
      </c>
      <c r="N104" s="119" t="s">
        <v>205</v>
      </c>
      <c r="O104" s="119" t="s">
        <v>206</v>
      </c>
      <c r="P104" s="119" t="s">
        <v>242</v>
      </c>
      <c r="Q104" s="119" t="s">
        <v>243</v>
      </c>
      <c r="R104" s="145"/>
      <c r="S104" s="145"/>
      <c r="T104" s="230"/>
      <c r="U104" s="106" t="s">
        <v>178</v>
      </c>
      <c r="V104" s="106" t="s">
        <v>575</v>
      </c>
      <c r="W104" s="123">
        <v>100</v>
      </c>
      <c r="X104" s="133">
        <v>200</v>
      </c>
      <c r="Y104" s="133">
        <f t="shared" si="7"/>
        <v>100</v>
      </c>
      <c r="Z104" s="105" t="s">
        <v>393</v>
      </c>
      <c r="AA104" s="118" t="s">
        <v>10</v>
      </c>
      <c r="AB104" s="105" t="s">
        <v>411</v>
      </c>
    </row>
    <row r="105" spans="1:28" s="134" customFormat="1" ht="101.25" x14ac:dyDescent="0.25">
      <c r="A105" s="251"/>
      <c r="B105" s="299"/>
      <c r="C105" s="286"/>
      <c r="D105" s="234"/>
      <c r="E105" s="232"/>
      <c r="F105" s="235"/>
      <c r="G105" s="234"/>
      <c r="H105" s="179" t="s">
        <v>728</v>
      </c>
      <c r="I105" s="105" t="s">
        <v>166</v>
      </c>
      <c r="J105" s="105" t="s">
        <v>178</v>
      </c>
      <c r="K105" s="105" t="s">
        <v>178</v>
      </c>
      <c r="L105" s="105" t="s">
        <v>178</v>
      </c>
      <c r="M105" s="119" t="s">
        <v>208</v>
      </c>
      <c r="N105" s="119" t="s">
        <v>205</v>
      </c>
      <c r="O105" s="119" t="s">
        <v>206</v>
      </c>
      <c r="P105" s="119" t="s">
        <v>242</v>
      </c>
      <c r="Q105" s="119" t="s">
        <v>243</v>
      </c>
      <c r="R105" s="145"/>
      <c r="S105" s="145"/>
      <c r="T105" s="230"/>
      <c r="U105" s="106" t="s">
        <v>178</v>
      </c>
      <c r="V105" s="106" t="s">
        <v>704</v>
      </c>
      <c r="W105" s="123">
        <v>455</v>
      </c>
      <c r="X105" s="133">
        <v>300</v>
      </c>
      <c r="Y105" s="133">
        <f t="shared" si="7"/>
        <v>455</v>
      </c>
      <c r="Z105" s="105" t="s">
        <v>393</v>
      </c>
      <c r="AA105" s="118" t="s">
        <v>10</v>
      </c>
      <c r="AB105" s="105" t="s">
        <v>411</v>
      </c>
    </row>
    <row r="106" spans="1:28" s="134" customFormat="1" ht="101.25" x14ac:dyDescent="0.25">
      <c r="A106" s="251"/>
      <c r="B106" s="299"/>
      <c r="C106" s="286"/>
      <c r="D106" s="234"/>
      <c r="E106" s="232"/>
      <c r="F106" s="235"/>
      <c r="G106" s="234"/>
      <c r="H106" s="179" t="s">
        <v>729</v>
      </c>
      <c r="I106" s="106" t="s">
        <v>166</v>
      </c>
      <c r="J106" s="105" t="s">
        <v>178</v>
      </c>
      <c r="K106" s="105" t="s">
        <v>178</v>
      </c>
      <c r="L106" s="105" t="s">
        <v>178</v>
      </c>
      <c r="M106" s="119" t="s">
        <v>178</v>
      </c>
      <c r="N106" s="119" t="s">
        <v>178</v>
      </c>
      <c r="O106" s="119" t="s">
        <v>178</v>
      </c>
      <c r="P106" s="119" t="s">
        <v>178</v>
      </c>
      <c r="Q106" s="119" t="s">
        <v>178</v>
      </c>
      <c r="R106" s="145"/>
      <c r="S106" s="145">
        <v>0</v>
      </c>
      <c r="T106" s="230"/>
      <c r="U106" s="106" t="s">
        <v>363</v>
      </c>
      <c r="V106" s="106" t="s">
        <v>575</v>
      </c>
      <c r="W106" s="123">
        <v>495</v>
      </c>
      <c r="X106" s="133">
        <f>+S106</f>
        <v>0</v>
      </c>
      <c r="Y106" s="133">
        <f t="shared" si="7"/>
        <v>495</v>
      </c>
      <c r="Z106" s="105" t="s">
        <v>393</v>
      </c>
      <c r="AA106" s="118" t="s">
        <v>10</v>
      </c>
      <c r="AB106" s="105" t="s">
        <v>411</v>
      </c>
    </row>
    <row r="107" spans="1:28" s="134" customFormat="1" ht="101.25" hidden="1" x14ac:dyDescent="0.25">
      <c r="A107" s="251"/>
      <c r="B107" s="299"/>
      <c r="C107" s="286"/>
      <c r="D107" s="138"/>
      <c r="E107" s="139"/>
      <c r="F107" s="108"/>
      <c r="G107" s="138"/>
      <c r="H107" s="106"/>
      <c r="I107" s="105" t="s">
        <v>166</v>
      </c>
      <c r="J107" s="105" t="s">
        <v>178</v>
      </c>
      <c r="K107" s="105" t="s">
        <v>178</v>
      </c>
      <c r="L107" s="105" t="s">
        <v>178</v>
      </c>
      <c r="M107" s="119" t="s">
        <v>208</v>
      </c>
      <c r="N107" s="119" t="s">
        <v>205</v>
      </c>
      <c r="O107" s="119" t="s">
        <v>206</v>
      </c>
      <c r="P107" s="119" t="s">
        <v>242</v>
      </c>
      <c r="Q107" s="119" t="s">
        <v>243</v>
      </c>
      <c r="R107" s="145"/>
      <c r="S107" s="145"/>
      <c r="T107" s="231"/>
      <c r="U107" s="106" t="s">
        <v>178</v>
      </c>
      <c r="V107" s="106" t="s">
        <v>178</v>
      </c>
      <c r="W107" s="123">
        <v>0</v>
      </c>
      <c r="X107" s="133">
        <f>+S107</f>
        <v>0</v>
      </c>
      <c r="Y107" s="133">
        <f>+W107</f>
        <v>0</v>
      </c>
      <c r="Z107" s="105" t="s">
        <v>393</v>
      </c>
      <c r="AA107" s="118" t="s">
        <v>10</v>
      </c>
      <c r="AB107" s="105" t="s">
        <v>65</v>
      </c>
    </row>
    <row r="108" spans="1:28" s="134" customFormat="1" ht="101.25" x14ac:dyDescent="0.25">
      <c r="A108" s="251"/>
      <c r="B108" s="299"/>
      <c r="C108" s="286"/>
      <c r="D108" s="234" t="s">
        <v>556</v>
      </c>
      <c r="E108" s="232" t="s">
        <v>560</v>
      </c>
      <c r="F108" s="235" t="s">
        <v>561</v>
      </c>
      <c r="G108" s="291">
        <v>44561</v>
      </c>
      <c r="H108" s="105" t="s">
        <v>557</v>
      </c>
      <c r="I108" s="128" t="s">
        <v>166</v>
      </c>
      <c r="J108" s="128" t="s">
        <v>166</v>
      </c>
      <c r="K108" s="105" t="s">
        <v>178</v>
      </c>
      <c r="L108" s="105" t="s">
        <v>178</v>
      </c>
      <c r="M108" s="128" t="s">
        <v>178</v>
      </c>
      <c r="N108" s="105" t="s">
        <v>178</v>
      </c>
      <c r="O108" s="128" t="s">
        <v>178</v>
      </c>
      <c r="P108" s="119" t="s">
        <v>178</v>
      </c>
      <c r="Q108" s="128" t="s">
        <v>178</v>
      </c>
      <c r="R108" s="128"/>
      <c r="S108" s="145">
        <v>0</v>
      </c>
      <c r="T108" s="145"/>
      <c r="U108" s="106" t="s">
        <v>178</v>
      </c>
      <c r="V108" s="123" t="s">
        <v>178</v>
      </c>
      <c r="W108" s="123">
        <v>0</v>
      </c>
      <c r="X108" s="133">
        <f t="shared" si="6"/>
        <v>0</v>
      </c>
      <c r="Y108" s="133">
        <f t="shared" si="7"/>
        <v>0</v>
      </c>
      <c r="Z108" s="147" t="s">
        <v>392</v>
      </c>
      <c r="AA108" s="118" t="s">
        <v>10</v>
      </c>
      <c r="AB108" s="105" t="s">
        <v>2</v>
      </c>
    </row>
    <row r="109" spans="1:28" s="134" customFormat="1" ht="101.25" x14ac:dyDescent="0.25">
      <c r="A109" s="251"/>
      <c r="B109" s="299"/>
      <c r="C109" s="286"/>
      <c r="D109" s="234"/>
      <c r="E109" s="232"/>
      <c r="F109" s="235"/>
      <c r="G109" s="292"/>
      <c r="H109" s="105" t="s">
        <v>558</v>
      </c>
      <c r="I109" s="128" t="s">
        <v>166</v>
      </c>
      <c r="J109" s="128" t="s">
        <v>166</v>
      </c>
      <c r="K109" s="105" t="s">
        <v>178</v>
      </c>
      <c r="L109" s="105" t="s">
        <v>178</v>
      </c>
      <c r="M109" s="128" t="s">
        <v>178</v>
      </c>
      <c r="N109" s="105" t="s">
        <v>178</v>
      </c>
      <c r="O109" s="128" t="s">
        <v>178</v>
      </c>
      <c r="P109" s="119" t="s">
        <v>178</v>
      </c>
      <c r="Q109" s="128" t="s">
        <v>178</v>
      </c>
      <c r="R109" s="128"/>
      <c r="S109" s="145">
        <v>0</v>
      </c>
      <c r="T109" s="145"/>
      <c r="U109" s="106" t="s">
        <v>178</v>
      </c>
      <c r="V109" s="123" t="s">
        <v>178</v>
      </c>
      <c r="W109" s="123">
        <v>0</v>
      </c>
      <c r="X109" s="133">
        <f t="shared" si="6"/>
        <v>0</v>
      </c>
      <c r="Y109" s="133">
        <f t="shared" si="7"/>
        <v>0</v>
      </c>
      <c r="Z109" s="147" t="s">
        <v>392</v>
      </c>
      <c r="AA109" s="118" t="s">
        <v>10</v>
      </c>
      <c r="AB109" s="105" t="s">
        <v>2</v>
      </c>
    </row>
    <row r="110" spans="1:28" s="134" customFormat="1" ht="101.25" x14ac:dyDescent="0.25">
      <c r="A110" s="251"/>
      <c r="B110" s="299"/>
      <c r="C110" s="286"/>
      <c r="D110" s="234"/>
      <c r="E110" s="232"/>
      <c r="F110" s="235"/>
      <c r="G110" s="292"/>
      <c r="H110" s="105" t="s">
        <v>634</v>
      </c>
      <c r="I110" s="128" t="s">
        <v>166</v>
      </c>
      <c r="J110" s="128" t="s">
        <v>166</v>
      </c>
      <c r="K110" s="105" t="s">
        <v>178</v>
      </c>
      <c r="L110" s="105" t="s">
        <v>178</v>
      </c>
      <c r="M110" s="128" t="s">
        <v>178</v>
      </c>
      <c r="N110" s="105" t="s">
        <v>178</v>
      </c>
      <c r="O110" s="128" t="s">
        <v>178</v>
      </c>
      <c r="P110" s="119" t="s">
        <v>178</v>
      </c>
      <c r="Q110" s="128" t="s">
        <v>178</v>
      </c>
      <c r="R110" s="128"/>
      <c r="S110" s="145">
        <v>0</v>
      </c>
      <c r="T110" s="145"/>
      <c r="U110" s="106" t="s">
        <v>178</v>
      </c>
      <c r="V110" s="123" t="s">
        <v>178</v>
      </c>
      <c r="W110" s="123">
        <v>0</v>
      </c>
      <c r="X110" s="133">
        <f>+S110</f>
        <v>0</v>
      </c>
      <c r="Y110" s="133">
        <f>+W110</f>
        <v>0</v>
      </c>
      <c r="Z110" s="147" t="s">
        <v>392</v>
      </c>
      <c r="AA110" s="118" t="s">
        <v>10</v>
      </c>
      <c r="AB110" s="105" t="s">
        <v>2</v>
      </c>
    </row>
    <row r="111" spans="1:28" s="134" customFormat="1" ht="101.25" x14ac:dyDescent="0.25">
      <c r="A111" s="251"/>
      <c r="B111" s="299"/>
      <c r="C111" s="286"/>
      <c r="D111" s="234"/>
      <c r="E111" s="232"/>
      <c r="F111" s="235"/>
      <c r="G111" s="292"/>
      <c r="H111" s="105" t="s">
        <v>559</v>
      </c>
      <c r="I111" s="128" t="s">
        <v>166</v>
      </c>
      <c r="J111" s="128" t="s">
        <v>166</v>
      </c>
      <c r="K111" s="105" t="s">
        <v>178</v>
      </c>
      <c r="L111" s="105" t="s">
        <v>178</v>
      </c>
      <c r="M111" s="128" t="s">
        <v>178</v>
      </c>
      <c r="N111" s="105" t="s">
        <v>178</v>
      </c>
      <c r="O111" s="128" t="s">
        <v>178</v>
      </c>
      <c r="P111" s="119" t="s">
        <v>178</v>
      </c>
      <c r="Q111" s="128" t="s">
        <v>178</v>
      </c>
      <c r="R111" s="128"/>
      <c r="S111" s="145">
        <v>0</v>
      </c>
      <c r="T111" s="145"/>
      <c r="U111" s="106" t="s">
        <v>178</v>
      </c>
      <c r="V111" s="123" t="s">
        <v>178</v>
      </c>
      <c r="W111" s="123">
        <v>0</v>
      </c>
      <c r="X111" s="133">
        <f t="shared" si="6"/>
        <v>0</v>
      </c>
      <c r="Y111" s="133">
        <f t="shared" si="7"/>
        <v>0</v>
      </c>
      <c r="Z111" s="147" t="s">
        <v>392</v>
      </c>
      <c r="AA111" s="118" t="s">
        <v>10</v>
      </c>
      <c r="AB111" s="105" t="s">
        <v>2</v>
      </c>
    </row>
    <row r="112" spans="1:28" s="134" customFormat="1" ht="101.25" x14ac:dyDescent="0.25">
      <c r="A112" s="251"/>
      <c r="B112" s="299"/>
      <c r="C112" s="286"/>
      <c r="D112" s="234" t="s">
        <v>579</v>
      </c>
      <c r="E112" s="232" t="s">
        <v>563</v>
      </c>
      <c r="F112" s="235" t="s">
        <v>673</v>
      </c>
      <c r="G112" s="291">
        <v>44561</v>
      </c>
      <c r="H112" s="105" t="s">
        <v>564</v>
      </c>
      <c r="I112" s="128" t="s">
        <v>166</v>
      </c>
      <c r="J112" s="128" t="s">
        <v>166</v>
      </c>
      <c r="K112" s="105" t="s">
        <v>178</v>
      </c>
      <c r="L112" s="105" t="s">
        <v>178</v>
      </c>
      <c r="M112" s="128" t="s">
        <v>178</v>
      </c>
      <c r="N112" s="105" t="s">
        <v>178</v>
      </c>
      <c r="O112" s="128" t="s">
        <v>178</v>
      </c>
      <c r="P112" s="119" t="s">
        <v>178</v>
      </c>
      <c r="Q112" s="128" t="s">
        <v>178</v>
      </c>
      <c r="R112" s="128"/>
      <c r="S112" s="145">
        <v>0</v>
      </c>
      <c r="T112" s="145"/>
      <c r="U112" s="106" t="s">
        <v>178</v>
      </c>
      <c r="V112" s="123" t="s">
        <v>178</v>
      </c>
      <c r="W112" s="123">
        <v>0</v>
      </c>
      <c r="X112" s="133">
        <f t="shared" si="6"/>
        <v>0</v>
      </c>
      <c r="Y112" s="133">
        <f t="shared" si="7"/>
        <v>0</v>
      </c>
      <c r="Z112" s="147" t="s">
        <v>392</v>
      </c>
      <c r="AA112" s="118" t="s">
        <v>10</v>
      </c>
      <c r="AB112" s="105" t="s">
        <v>2</v>
      </c>
    </row>
    <row r="113" spans="1:28" s="134" customFormat="1" ht="101.25" x14ac:dyDescent="0.25">
      <c r="A113" s="251"/>
      <c r="B113" s="299"/>
      <c r="C113" s="286"/>
      <c r="D113" s="234"/>
      <c r="E113" s="232"/>
      <c r="F113" s="235"/>
      <c r="G113" s="291"/>
      <c r="H113" s="105" t="s">
        <v>559</v>
      </c>
      <c r="I113" s="128" t="s">
        <v>166</v>
      </c>
      <c r="J113" s="128" t="s">
        <v>166</v>
      </c>
      <c r="K113" s="105" t="s">
        <v>178</v>
      </c>
      <c r="L113" s="105" t="s">
        <v>178</v>
      </c>
      <c r="M113" s="128" t="s">
        <v>178</v>
      </c>
      <c r="N113" s="105" t="s">
        <v>178</v>
      </c>
      <c r="O113" s="128" t="s">
        <v>178</v>
      </c>
      <c r="P113" s="119" t="s">
        <v>178</v>
      </c>
      <c r="Q113" s="128" t="s">
        <v>178</v>
      </c>
      <c r="R113" s="128"/>
      <c r="S113" s="145">
        <v>0</v>
      </c>
      <c r="T113" s="145"/>
      <c r="U113" s="106" t="s">
        <v>178</v>
      </c>
      <c r="V113" s="123" t="s">
        <v>178</v>
      </c>
      <c r="W113" s="123">
        <v>0</v>
      </c>
      <c r="X113" s="133">
        <f t="shared" si="6"/>
        <v>0</v>
      </c>
      <c r="Y113" s="133">
        <f t="shared" si="7"/>
        <v>0</v>
      </c>
      <c r="Z113" s="147" t="s">
        <v>392</v>
      </c>
      <c r="AA113" s="118" t="s">
        <v>10</v>
      </c>
      <c r="AB113" s="105" t="s">
        <v>2</v>
      </c>
    </row>
    <row r="114" spans="1:28" s="134" customFormat="1" ht="101.25" x14ac:dyDescent="0.25">
      <c r="A114" s="251"/>
      <c r="B114" s="299"/>
      <c r="C114" s="286"/>
      <c r="D114" s="234"/>
      <c r="E114" s="232"/>
      <c r="F114" s="235"/>
      <c r="G114" s="291"/>
      <c r="H114" s="105" t="s">
        <v>565</v>
      </c>
      <c r="I114" s="128" t="s">
        <v>166</v>
      </c>
      <c r="J114" s="128" t="s">
        <v>166</v>
      </c>
      <c r="K114" s="105" t="s">
        <v>178</v>
      </c>
      <c r="L114" s="105" t="s">
        <v>178</v>
      </c>
      <c r="M114" s="128" t="s">
        <v>178</v>
      </c>
      <c r="N114" s="105" t="s">
        <v>178</v>
      </c>
      <c r="O114" s="128" t="s">
        <v>178</v>
      </c>
      <c r="P114" s="119" t="s">
        <v>178</v>
      </c>
      <c r="Q114" s="128" t="s">
        <v>178</v>
      </c>
      <c r="R114" s="128"/>
      <c r="S114" s="145">
        <v>0</v>
      </c>
      <c r="T114" s="145"/>
      <c r="U114" s="106" t="s">
        <v>178</v>
      </c>
      <c r="V114" s="123" t="s">
        <v>178</v>
      </c>
      <c r="W114" s="123">
        <v>0</v>
      </c>
      <c r="X114" s="133">
        <f t="shared" si="6"/>
        <v>0</v>
      </c>
      <c r="Y114" s="133">
        <f t="shared" si="7"/>
        <v>0</v>
      </c>
      <c r="Z114" s="147" t="s">
        <v>392</v>
      </c>
      <c r="AA114" s="118" t="s">
        <v>10</v>
      </c>
      <c r="AB114" s="105" t="s">
        <v>2</v>
      </c>
    </row>
    <row r="115" spans="1:28" s="134" customFormat="1" ht="101.25" x14ac:dyDescent="0.25">
      <c r="A115" s="251"/>
      <c r="B115" s="299"/>
      <c r="C115" s="286"/>
      <c r="D115" s="234" t="s">
        <v>566</v>
      </c>
      <c r="E115" s="232" t="s">
        <v>585</v>
      </c>
      <c r="F115" s="235" t="s">
        <v>674</v>
      </c>
      <c r="G115" s="233">
        <v>44561</v>
      </c>
      <c r="H115" s="105" t="s">
        <v>567</v>
      </c>
      <c r="I115" s="128" t="s">
        <v>166</v>
      </c>
      <c r="J115" s="128" t="s">
        <v>166</v>
      </c>
      <c r="K115" s="105" t="s">
        <v>178</v>
      </c>
      <c r="L115" s="105" t="s">
        <v>178</v>
      </c>
      <c r="M115" s="128" t="s">
        <v>178</v>
      </c>
      <c r="N115" s="105" t="s">
        <v>178</v>
      </c>
      <c r="O115" s="128" t="s">
        <v>178</v>
      </c>
      <c r="P115" s="119" t="s">
        <v>178</v>
      </c>
      <c r="Q115" s="128" t="s">
        <v>178</v>
      </c>
      <c r="R115" s="128"/>
      <c r="S115" s="145">
        <v>0</v>
      </c>
      <c r="T115" s="145"/>
      <c r="U115" s="106" t="s">
        <v>178</v>
      </c>
      <c r="V115" s="123" t="s">
        <v>178</v>
      </c>
      <c r="W115" s="123">
        <v>0</v>
      </c>
      <c r="X115" s="133">
        <f t="shared" si="6"/>
        <v>0</v>
      </c>
      <c r="Y115" s="133">
        <f t="shared" si="7"/>
        <v>0</v>
      </c>
      <c r="Z115" s="147" t="s">
        <v>392</v>
      </c>
      <c r="AA115" s="118" t="s">
        <v>10</v>
      </c>
      <c r="AB115" s="105" t="s">
        <v>3</v>
      </c>
    </row>
    <row r="116" spans="1:28" s="134" customFormat="1" ht="101.25" x14ac:dyDescent="0.25">
      <c r="A116" s="251"/>
      <c r="B116" s="299"/>
      <c r="C116" s="286"/>
      <c r="D116" s="234"/>
      <c r="E116" s="232"/>
      <c r="F116" s="235"/>
      <c r="G116" s="234"/>
      <c r="H116" s="105" t="s">
        <v>568</v>
      </c>
      <c r="I116" s="128" t="s">
        <v>166</v>
      </c>
      <c r="J116" s="128" t="s">
        <v>166</v>
      </c>
      <c r="K116" s="105" t="s">
        <v>178</v>
      </c>
      <c r="L116" s="105" t="s">
        <v>178</v>
      </c>
      <c r="M116" s="128" t="s">
        <v>178</v>
      </c>
      <c r="N116" s="105" t="s">
        <v>178</v>
      </c>
      <c r="O116" s="128" t="s">
        <v>178</v>
      </c>
      <c r="P116" s="119" t="s">
        <v>178</v>
      </c>
      <c r="Q116" s="128" t="s">
        <v>178</v>
      </c>
      <c r="R116" s="128"/>
      <c r="S116" s="145">
        <v>0</v>
      </c>
      <c r="T116" s="145"/>
      <c r="U116" s="106" t="s">
        <v>178</v>
      </c>
      <c r="V116" s="123" t="s">
        <v>178</v>
      </c>
      <c r="W116" s="123">
        <v>0</v>
      </c>
      <c r="X116" s="133">
        <f t="shared" si="6"/>
        <v>0</v>
      </c>
      <c r="Y116" s="133">
        <f t="shared" si="7"/>
        <v>0</v>
      </c>
      <c r="Z116" s="147" t="s">
        <v>392</v>
      </c>
      <c r="AA116" s="118" t="s">
        <v>10</v>
      </c>
      <c r="AB116" s="105" t="s">
        <v>3</v>
      </c>
    </row>
    <row r="117" spans="1:28" s="134" customFormat="1" ht="101.25" x14ac:dyDescent="0.25">
      <c r="A117" s="251"/>
      <c r="B117" s="299"/>
      <c r="C117" s="286"/>
      <c r="D117" s="234"/>
      <c r="E117" s="232"/>
      <c r="F117" s="235"/>
      <c r="G117" s="234"/>
      <c r="H117" s="105" t="s">
        <v>569</v>
      </c>
      <c r="I117" s="128" t="s">
        <v>166</v>
      </c>
      <c r="J117" s="128" t="s">
        <v>166</v>
      </c>
      <c r="K117" s="105" t="s">
        <v>178</v>
      </c>
      <c r="L117" s="105" t="s">
        <v>178</v>
      </c>
      <c r="M117" s="105" t="s">
        <v>208</v>
      </c>
      <c r="N117" s="105" t="s">
        <v>205</v>
      </c>
      <c r="O117" s="119" t="s">
        <v>206</v>
      </c>
      <c r="P117" s="118" t="s">
        <v>242</v>
      </c>
      <c r="Q117" s="128" t="s">
        <v>244</v>
      </c>
      <c r="R117" s="128"/>
      <c r="S117" s="145">
        <v>350</v>
      </c>
      <c r="T117" s="145"/>
      <c r="U117" s="106" t="s">
        <v>178</v>
      </c>
      <c r="V117" s="123" t="s">
        <v>178</v>
      </c>
      <c r="W117" s="123">
        <v>0</v>
      </c>
      <c r="X117" s="133">
        <f t="shared" si="6"/>
        <v>350</v>
      </c>
      <c r="Y117" s="133">
        <f t="shared" si="7"/>
        <v>0</v>
      </c>
      <c r="Z117" s="147" t="s">
        <v>392</v>
      </c>
      <c r="AA117" s="118" t="s">
        <v>10</v>
      </c>
      <c r="AB117" s="105" t="s">
        <v>3</v>
      </c>
    </row>
    <row r="118" spans="1:28" s="134" customFormat="1" ht="101.25" x14ac:dyDescent="0.25">
      <c r="A118" s="251"/>
      <c r="B118" s="299"/>
      <c r="C118" s="286"/>
      <c r="D118" s="234"/>
      <c r="E118" s="232"/>
      <c r="F118" s="235"/>
      <c r="G118" s="234"/>
      <c r="H118" s="105" t="s">
        <v>633</v>
      </c>
      <c r="I118" s="128" t="s">
        <v>166</v>
      </c>
      <c r="J118" s="128" t="s">
        <v>166</v>
      </c>
      <c r="K118" s="105" t="s">
        <v>178</v>
      </c>
      <c r="L118" s="105" t="s">
        <v>178</v>
      </c>
      <c r="M118" s="128" t="s">
        <v>178</v>
      </c>
      <c r="N118" s="105" t="s">
        <v>178</v>
      </c>
      <c r="O118" s="128" t="s">
        <v>178</v>
      </c>
      <c r="P118" s="119" t="s">
        <v>178</v>
      </c>
      <c r="Q118" s="128" t="s">
        <v>178</v>
      </c>
      <c r="R118" s="128"/>
      <c r="S118" s="145">
        <v>0</v>
      </c>
      <c r="T118" s="145"/>
      <c r="U118" s="106" t="s">
        <v>178</v>
      </c>
      <c r="V118" s="123" t="s">
        <v>178</v>
      </c>
      <c r="W118" s="123">
        <v>0</v>
      </c>
      <c r="X118" s="133">
        <f t="shared" ref="X118:X123" si="9">+S118</f>
        <v>0</v>
      </c>
      <c r="Y118" s="133">
        <f>+W118</f>
        <v>0</v>
      </c>
      <c r="Z118" s="147" t="s">
        <v>392</v>
      </c>
      <c r="AA118" s="118" t="s">
        <v>10</v>
      </c>
      <c r="AB118" s="105" t="s">
        <v>3</v>
      </c>
    </row>
    <row r="119" spans="1:28" s="134" customFormat="1" ht="101.25" x14ac:dyDescent="0.25">
      <c r="A119" s="251"/>
      <c r="B119" s="299"/>
      <c r="C119" s="286"/>
      <c r="D119" s="234"/>
      <c r="E119" s="232"/>
      <c r="F119" s="235"/>
      <c r="G119" s="234"/>
      <c r="H119" s="105" t="s">
        <v>645</v>
      </c>
      <c r="I119" s="128" t="s">
        <v>166</v>
      </c>
      <c r="J119" s="128" t="s">
        <v>166</v>
      </c>
      <c r="K119" s="105" t="s">
        <v>178</v>
      </c>
      <c r="L119" s="105" t="s">
        <v>178</v>
      </c>
      <c r="M119" s="128" t="s">
        <v>178</v>
      </c>
      <c r="N119" s="105" t="s">
        <v>178</v>
      </c>
      <c r="O119" s="128" t="s">
        <v>178</v>
      </c>
      <c r="P119" s="119" t="s">
        <v>178</v>
      </c>
      <c r="Q119" s="128" t="s">
        <v>178</v>
      </c>
      <c r="R119" s="128"/>
      <c r="S119" s="145">
        <v>0</v>
      </c>
      <c r="T119" s="145"/>
      <c r="U119" s="106" t="s">
        <v>178</v>
      </c>
      <c r="V119" s="123" t="s">
        <v>178</v>
      </c>
      <c r="W119" s="123">
        <v>0</v>
      </c>
      <c r="X119" s="133">
        <f t="shared" si="9"/>
        <v>0</v>
      </c>
      <c r="Y119" s="133">
        <f>+W119</f>
        <v>0</v>
      </c>
      <c r="Z119" s="147" t="s">
        <v>392</v>
      </c>
      <c r="AA119" s="118" t="s">
        <v>10</v>
      </c>
      <c r="AB119" s="105" t="s">
        <v>3</v>
      </c>
    </row>
    <row r="120" spans="1:28" s="134" customFormat="1" ht="101.25" x14ac:dyDescent="0.25">
      <c r="A120" s="251"/>
      <c r="B120" s="299"/>
      <c r="C120" s="286"/>
      <c r="D120" s="234"/>
      <c r="E120" s="232"/>
      <c r="F120" s="235"/>
      <c r="G120" s="234"/>
      <c r="H120" s="105" t="s">
        <v>570</v>
      </c>
      <c r="I120" s="128" t="s">
        <v>166</v>
      </c>
      <c r="J120" s="128" t="s">
        <v>166</v>
      </c>
      <c r="K120" s="105" t="s">
        <v>178</v>
      </c>
      <c r="L120" s="105" t="s">
        <v>178</v>
      </c>
      <c r="M120" s="128" t="s">
        <v>178</v>
      </c>
      <c r="N120" s="105" t="s">
        <v>178</v>
      </c>
      <c r="O120" s="128" t="s">
        <v>178</v>
      </c>
      <c r="P120" s="119" t="s">
        <v>178</v>
      </c>
      <c r="Q120" s="128" t="s">
        <v>178</v>
      </c>
      <c r="R120" s="128"/>
      <c r="S120" s="145">
        <v>0</v>
      </c>
      <c r="T120" s="145"/>
      <c r="U120" s="106" t="s">
        <v>178</v>
      </c>
      <c r="V120" s="123" t="s">
        <v>178</v>
      </c>
      <c r="W120" s="123">
        <v>0</v>
      </c>
      <c r="X120" s="133">
        <f t="shared" si="9"/>
        <v>0</v>
      </c>
      <c r="Y120" s="133">
        <f t="shared" si="7"/>
        <v>0</v>
      </c>
      <c r="Z120" s="147" t="s">
        <v>392</v>
      </c>
      <c r="AA120" s="118" t="s">
        <v>10</v>
      </c>
      <c r="AB120" s="105" t="s">
        <v>3</v>
      </c>
    </row>
    <row r="121" spans="1:28" s="151" customFormat="1" ht="101.25" hidden="1" x14ac:dyDescent="0.25">
      <c r="A121" s="251"/>
      <c r="B121" s="299"/>
      <c r="C121" s="286"/>
      <c r="D121" s="234"/>
      <c r="E121" s="232"/>
      <c r="F121" s="235"/>
      <c r="G121" s="234"/>
      <c r="H121" s="105"/>
      <c r="I121" s="150"/>
      <c r="J121" s="150"/>
      <c r="K121" s="149"/>
      <c r="L121" s="149"/>
      <c r="M121" s="128" t="s">
        <v>178</v>
      </c>
      <c r="N121" s="135" t="s">
        <v>178</v>
      </c>
      <c r="O121" s="128" t="s">
        <v>206</v>
      </c>
      <c r="P121" s="128" t="s">
        <v>178</v>
      </c>
      <c r="Q121" s="135" t="s">
        <v>178</v>
      </c>
      <c r="R121" s="150"/>
      <c r="S121" s="198">
        <f>16395.239642-35</f>
        <v>16360.239642</v>
      </c>
      <c r="T121" s="145"/>
      <c r="U121" s="128" t="s">
        <v>178</v>
      </c>
      <c r="V121" s="135" t="s">
        <v>178</v>
      </c>
      <c r="W121" s="123">
        <v>0</v>
      </c>
      <c r="X121" s="133">
        <f t="shared" si="9"/>
        <v>16360.239642</v>
      </c>
      <c r="Y121" s="133">
        <f t="shared" ref="Y121" si="10">+W121</f>
        <v>0</v>
      </c>
      <c r="Z121" s="147" t="s">
        <v>392</v>
      </c>
      <c r="AA121" s="118" t="s">
        <v>10</v>
      </c>
      <c r="AB121" s="135" t="s">
        <v>3</v>
      </c>
    </row>
    <row r="122" spans="1:28" s="134" customFormat="1" ht="101.25" x14ac:dyDescent="0.25">
      <c r="A122" s="251"/>
      <c r="B122" s="299"/>
      <c r="C122" s="286"/>
      <c r="D122" s="234"/>
      <c r="E122" s="232"/>
      <c r="F122" s="235"/>
      <c r="G122" s="234"/>
      <c r="H122" s="105" t="s">
        <v>559</v>
      </c>
      <c r="I122" s="128" t="s">
        <v>166</v>
      </c>
      <c r="J122" s="128" t="s">
        <v>166</v>
      </c>
      <c r="K122" s="105" t="s">
        <v>178</v>
      </c>
      <c r="L122" s="105" t="s">
        <v>178</v>
      </c>
      <c r="M122" s="128" t="s">
        <v>178</v>
      </c>
      <c r="N122" s="105" t="s">
        <v>178</v>
      </c>
      <c r="O122" s="128" t="s">
        <v>178</v>
      </c>
      <c r="P122" s="119" t="s">
        <v>178</v>
      </c>
      <c r="Q122" s="128" t="s">
        <v>178</v>
      </c>
      <c r="R122" s="128"/>
      <c r="S122" s="145">
        <v>0</v>
      </c>
      <c r="T122" s="145"/>
      <c r="U122" s="106" t="s">
        <v>178</v>
      </c>
      <c r="V122" s="123" t="s">
        <v>178</v>
      </c>
      <c r="W122" s="123">
        <v>0</v>
      </c>
      <c r="X122" s="133">
        <f t="shared" si="9"/>
        <v>0</v>
      </c>
      <c r="Y122" s="133">
        <f t="shared" si="7"/>
        <v>0</v>
      </c>
      <c r="Z122" s="147" t="s">
        <v>392</v>
      </c>
      <c r="AA122" s="118" t="s">
        <v>10</v>
      </c>
      <c r="AB122" s="105" t="s">
        <v>3</v>
      </c>
    </row>
    <row r="123" spans="1:28" s="134" customFormat="1" ht="101.25" x14ac:dyDescent="0.25">
      <c r="A123" s="251"/>
      <c r="B123" s="299"/>
      <c r="C123" s="286"/>
      <c r="D123" s="234"/>
      <c r="E123" s="232"/>
      <c r="F123" s="235"/>
      <c r="G123" s="234"/>
      <c r="H123" s="105" t="s">
        <v>565</v>
      </c>
      <c r="I123" s="128" t="s">
        <v>166</v>
      </c>
      <c r="J123" s="128" t="s">
        <v>166</v>
      </c>
      <c r="K123" s="105" t="s">
        <v>178</v>
      </c>
      <c r="L123" s="105" t="s">
        <v>178</v>
      </c>
      <c r="M123" s="128" t="s">
        <v>178</v>
      </c>
      <c r="N123" s="105" t="s">
        <v>178</v>
      </c>
      <c r="O123" s="128" t="s">
        <v>178</v>
      </c>
      <c r="P123" s="119" t="s">
        <v>178</v>
      </c>
      <c r="Q123" s="128" t="s">
        <v>178</v>
      </c>
      <c r="R123" s="128"/>
      <c r="S123" s="145">
        <v>0</v>
      </c>
      <c r="T123" s="145"/>
      <c r="U123" s="106" t="s">
        <v>178</v>
      </c>
      <c r="V123" s="123" t="s">
        <v>178</v>
      </c>
      <c r="W123" s="123">
        <v>0</v>
      </c>
      <c r="X123" s="133">
        <f t="shared" si="9"/>
        <v>0</v>
      </c>
      <c r="Y123" s="133">
        <f>+W123</f>
        <v>0</v>
      </c>
      <c r="Z123" s="147" t="s">
        <v>392</v>
      </c>
      <c r="AA123" s="118" t="s">
        <v>10</v>
      </c>
      <c r="AB123" s="105" t="s">
        <v>3</v>
      </c>
    </row>
    <row r="124" spans="1:28" s="134" customFormat="1" ht="101.25" x14ac:dyDescent="0.25">
      <c r="A124" s="251"/>
      <c r="B124" s="299"/>
      <c r="C124" s="286"/>
      <c r="D124" s="234" t="s">
        <v>576</v>
      </c>
      <c r="E124" s="232" t="s">
        <v>578</v>
      </c>
      <c r="F124" s="235" t="s">
        <v>675</v>
      </c>
      <c r="G124" s="291">
        <v>44561</v>
      </c>
      <c r="H124" s="105" t="s">
        <v>577</v>
      </c>
      <c r="I124" s="128" t="s">
        <v>166</v>
      </c>
      <c r="J124" s="128" t="s">
        <v>166</v>
      </c>
      <c r="K124" s="105" t="s">
        <v>178</v>
      </c>
      <c r="L124" s="105" t="s">
        <v>178</v>
      </c>
      <c r="M124" s="128" t="s">
        <v>178</v>
      </c>
      <c r="N124" s="105" t="s">
        <v>178</v>
      </c>
      <c r="O124" s="128" t="s">
        <v>178</v>
      </c>
      <c r="P124" s="119" t="s">
        <v>178</v>
      </c>
      <c r="Q124" s="128" t="s">
        <v>178</v>
      </c>
      <c r="R124" s="128"/>
      <c r="S124" s="145">
        <v>0</v>
      </c>
      <c r="T124" s="145"/>
      <c r="U124" s="106" t="s">
        <v>178</v>
      </c>
      <c r="V124" s="123" t="s">
        <v>178</v>
      </c>
      <c r="W124" s="123">
        <v>0</v>
      </c>
      <c r="X124" s="133">
        <f t="shared" ref="X124:X130" si="11">+S124</f>
        <v>0</v>
      </c>
      <c r="Y124" s="133">
        <f t="shared" ref="Y124:Y130" si="12">+W124</f>
        <v>0</v>
      </c>
      <c r="Z124" s="147" t="s">
        <v>392</v>
      </c>
      <c r="AA124" s="118" t="s">
        <v>10</v>
      </c>
      <c r="AB124" s="105" t="s">
        <v>15</v>
      </c>
    </row>
    <row r="125" spans="1:28" s="134" customFormat="1" ht="101.25" x14ac:dyDescent="0.25">
      <c r="A125" s="251"/>
      <c r="B125" s="299"/>
      <c r="C125" s="286"/>
      <c r="D125" s="234"/>
      <c r="E125" s="232"/>
      <c r="F125" s="235"/>
      <c r="G125" s="291"/>
      <c r="H125" s="105" t="s">
        <v>646</v>
      </c>
      <c r="I125" s="128" t="s">
        <v>166</v>
      </c>
      <c r="J125" s="128" t="s">
        <v>166</v>
      </c>
      <c r="K125" s="105" t="s">
        <v>178</v>
      </c>
      <c r="L125" s="105" t="s">
        <v>178</v>
      </c>
      <c r="M125" s="128" t="s">
        <v>178</v>
      </c>
      <c r="N125" s="105" t="s">
        <v>178</v>
      </c>
      <c r="O125" s="128" t="s">
        <v>178</v>
      </c>
      <c r="P125" s="119" t="s">
        <v>178</v>
      </c>
      <c r="Q125" s="128" t="s">
        <v>178</v>
      </c>
      <c r="R125" s="128"/>
      <c r="S125" s="145">
        <v>0</v>
      </c>
      <c r="T125" s="145"/>
      <c r="U125" s="106" t="s">
        <v>178</v>
      </c>
      <c r="V125" s="123" t="s">
        <v>178</v>
      </c>
      <c r="W125" s="123">
        <v>0</v>
      </c>
      <c r="X125" s="133">
        <f>+S125</f>
        <v>0</v>
      </c>
      <c r="Y125" s="133">
        <f>+W125</f>
        <v>0</v>
      </c>
      <c r="Z125" s="147" t="s">
        <v>392</v>
      </c>
      <c r="AA125" s="118" t="s">
        <v>10</v>
      </c>
      <c r="AB125" s="105" t="s">
        <v>15</v>
      </c>
    </row>
    <row r="126" spans="1:28" s="134" customFormat="1" ht="101.25" x14ac:dyDescent="0.25">
      <c r="A126" s="251"/>
      <c r="B126" s="299"/>
      <c r="C126" s="286"/>
      <c r="D126" s="234"/>
      <c r="E126" s="232"/>
      <c r="F126" s="235"/>
      <c r="G126" s="291"/>
      <c r="H126" s="105" t="s">
        <v>657</v>
      </c>
      <c r="I126" s="128" t="s">
        <v>166</v>
      </c>
      <c r="J126" s="128" t="s">
        <v>166</v>
      </c>
      <c r="K126" s="105" t="s">
        <v>178</v>
      </c>
      <c r="L126" s="105" t="s">
        <v>178</v>
      </c>
      <c r="M126" s="128" t="s">
        <v>178</v>
      </c>
      <c r="N126" s="105" t="s">
        <v>178</v>
      </c>
      <c r="O126" s="128" t="s">
        <v>178</v>
      </c>
      <c r="P126" s="119" t="s">
        <v>178</v>
      </c>
      <c r="Q126" s="128" t="s">
        <v>178</v>
      </c>
      <c r="R126" s="128"/>
      <c r="S126" s="145">
        <v>0</v>
      </c>
      <c r="T126" s="145"/>
      <c r="U126" s="106" t="s">
        <v>178</v>
      </c>
      <c r="V126" s="123" t="s">
        <v>178</v>
      </c>
      <c r="W126" s="123">
        <v>0</v>
      </c>
      <c r="X126" s="133">
        <f>+S126</f>
        <v>0</v>
      </c>
      <c r="Y126" s="133">
        <f>+W126</f>
        <v>0</v>
      </c>
      <c r="Z126" s="147" t="s">
        <v>392</v>
      </c>
      <c r="AA126" s="118" t="s">
        <v>10</v>
      </c>
      <c r="AB126" s="105" t="s">
        <v>15</v>
      </c>
    </row>
    <row r="127" spans="1:28" s="134" customFormat="1" ht="101.25" x14ac:dyDescent="0.25">
      <c r="A127" s="251"/>
      <c r="B127" s="299"/>
      <c r="C127" s="286"/>
      <c r="D127" s="234"/>
      <c r="E127" s="232"/>
      <c r="F127" s="235"/>
      <c r="G127" s="292"/>
      <c r="H127" s="105" t="s">
        <v>559</v>
      </c>
      <c r="I127" s="128" t="s">
        <v>166</v>
      </c>
      <c r="J127" s="128" t="s">
        <v>166</v>
      </c>
      <c r="K127" s="105" t="s">
        <v>178</v>
      </c>
      <c r="L127" s="105" t="s">
        <v>178</v>
      </c>
      <c r="M127" s="128" t="s">
        <v>178</v>
      </c>
      <c r="N127" s="105" t="s">
        <v>178</v>
      </c>
      <c r="O127" s="128" t="s">
        <v>178</v>
      </c>
      <c r="P127" s="119" t="s">
        <v>178</v>
      </c>
      <c r="Q127" s="128" t="s">
        <v>178</v>
      </c>
      <c r="R127" s="128"/>
      <c r="S127" s="145">
        <v>0</v>
      </c>
      <c r="T127" s="145"/>
      <c r="U127" s="106" t="s">
        <v>178</v>
      </c>
      <c r="V127" s="123" t="s">
        <v>178</v>
      </c>
      <c r="W127" s="123">
        <v>0</v>
      </c>
      <c r="X127" s="133">
        <f t="shared" si="11"/>
        <v>0</v>
      </c>
      <c r="Y127" s="133">
        <f t="shared" si="12"/>
        <v>0</v>
      </c>
      <c r="Z127" s="147" t="s">
        <v>392</v>
      </c>
      <c r="AA127" s="118" t="s">
        <v>10</v>
      </c>
      <c r="AB127" s="105" t="s">
        <v>15</v>
      </c>
    </row>
    <row r="128" spans="1:28" s="134" customFormat="1" ht="101.25" x14ac:dyDescent="0.25">
      <c r="A128" s="251"/>
      <c r="B128" s="299"/>
      <c r="C128" s="286"/>
      <c r="D128" s="234" t="s">
        <v>580</v>
      </c>
      <c r="E128" s="232" t="s">
        <v>581</v>
      </c>
      <c r="F128" s="285" t="s">
        <v>676</v>
      </c>
      <c r="G128" s="296">
        <v>44561</v>
      </c>
      <c r="H128" s="118" t="s">
        <v>582</v>
      </c>
      <c r="I128" s="128" t="s">
        <v>166</v>
      </c>
      <c r="J128" s="105" t="s">
        <v>178</v>
      </c>
      <c r="K128" s="105" t="s">
        <v>178</v>
      </c>
      <c r="L128" s="105" t="s">
        <v>178</v>
      </c>
      <c r="M128" s="128" t="s">
        <v>178</v>
      </c>
      <c r="N128" s="105" t="s">
        <v>178</v>
      </c>
      <c r="O128" s="128" t="s">
        <v>178</v>
      </c>
      <c r="P128" s="119" t="s">
        <v>178</v>
      </c>
      <c r="Q128" s="128" t="s">
        <v>178</v>
      </c>
      <c r="R128" s="128"/>
      <c r="S128" s="145">
        <v>0</v>
      </c>
      <c r="T128" s="145"/>
      <c r="U128" s="128" t="s">
        <v>363</v>
      </c>
      <c r="V128" s="128" t="s">
        <v>589</v>
      </c>
      <c r="W128" s="152">
        <v>538</v>
      </c>
      <c r="X128" s="133">
        <f t="shared" si="11"/>
        <v>0</v>
      </c>
      <c r="Y128" s="133">
        <f t="shared" si="12"/>
        <v>538</v>
      </c>
      <c r="Z128" s="147" t="s">
        <v>392</v>
      </c>
      <c r="AA128" s="118" t="s">
        <v>10</v>
      </c>
      <c r="AB128" s="105" t="s">
        <v>413</v>
      </c>
    </row>
    <row r="129" spans="1:28" s="134" customFormat="1" ht="101.25" x14ac:dyDescent="0.25">
      <c r="A129" s="251"/>
      <c r="B129" s="299"/>
      <c r="C129" s="286"/>
      <c r="D129" s="234"/>
      <c r="E129" s="232"/>
      <c r="F129" s="286"/>
      <c r="G129" s="297"/>
      <c r="H129" s="118" t="s">
        <v>583</v>
      </c>
      <c r="I129" s="128" t="s">
        <v>166</v>
      </c>
      <c r="J129" s="105" t="s">
        <v>178</v>
      </c>
      <c r="K129" s="105" t="s">
        <v>178</v>
      </c>
      <c r="L129" s="105" t="s">
        <v>178</v>
      </c>
      <c r="M129" s="128" t="s">
        <v>178</v>
      </c>
      <c r="N129" s="105" t="s">
        <v>178</v>
      </c>
      <c r="O129" s="128" t="s">
        <v>178</v>
      </c>
      <c r="P129" s="119" t="s">
        <v>178</v>
      </c>
      <c r="Q129" s="128" t="s">
        <v>178</v>
      </c>
      <c r="R129" s="128"/>
      <c r="S129" s="145">
        <v>0</v>
      </c>
      <c r="T129" s="145"/>
      <c r="U129" s="128" t="s">
        <v>178</v>
      </c>
      <c r="V129" s="128" t="s">
        <v>178</v>
      </c>
      <c r="W129" s="152">
        <v>0</v>
      </c>
      <c r="X129" s="133">
        <f t="shared" si="11"/>
        <v>0</v>
      </c>
      <c r="Y129" s="133">
        <f t="shared" si="12"/>
        <v>0</v>
      </c>
      <c r="Z129" s="147" t="s">
        <v>392</v>
      </c>
      <c r="AA129" s="118" t="s">
        <v>10</v>
      </c>
      <c r="AB129" s="105" t="s">
        <v>413</v>
      </c>
    </row>
    <row r="130" spans="1:28" s="134" customFormat="1" ht="101.25" x14ac:dyDescent="0.25">
      <c r="A130" s="251"/>
      <c r="B130" s="299"/>
      <c r="C130" s="286"/>
      <c r="D130" s="234"/>
      <c r="E130" s="232"/>
      <c r="F130" s="286"/>
      <c r="G130" s="297"/>
      <c r="H130" s="118" t="s">
        <v>584</v>
      </c>
      <c r="I130" s="128" t="s">
        <v>166</v>
      </c>
      <c r="J130" s="105" t="s">
        <v>178</v>
      </c>
      <c r="K130" s="105" t="s">
        <v>178</v>
      </c>
      <c r="L130" s="105" t="s">
        <v>178</v>
      </c>
      <c r="M130" s="128" t="s">
        <v>178</v>
      </c>
      <c r="N130" s="105" t="s">
        <v>178</v>
      </c>
      <c r="O130" s="128" t="s">
        <v>178</v>
      </c>
      <c r="P130" s="119" t="s">
        <v>178</v>
      </c>
      <c r="Q130" s="128" t="s">
        <v>178</v>
      </c>
      <c r="R130" s="128"/>
      <c r="S130" s="145">
        <v>0</v>
      </c>
      <c r="T130" s="145"/>
      <c r="U130" s="128" t="s">
        <v>178</v>
      </c>
      <c r="V130" s="128" t="s">
        <v>178</v>
      </c>
      <c r="W130" s="152">
        <v>0</v>
      </c>
      <c r="X130" s="133">
        <f t="shared" si="11"/>
        <v>0</v>
      </c>
      <c r="Y130" s="133">
        <f t="shared" si="12"/>
        <v>0</v>
      </c>
      <c r="Z130" s="147" t="s">
        <v>392</v>
      </c>
      <c r="AA130" s="118" t="s">
        <v>10</v>
      </c>
      <c r="AB130" s="105" t="s">
        <v>413</v>
      </c>
    </row>
    <row r="131" spans="1:28" s="134" customFormat="1" ht="101.25" x14ac:dyDescent="0.25">
      <c r="A131" s="251"/>
      <c r="B131" s="299"/>
      <c r="C131" s="286"/>
      <c r="D131" s="234"/>
      <c r="E131" s="232"/>
      <c r="F131" s="286"/>
      <c r="G131" s="297"/>
      <c r="H131" s="118" t="s">
        <v>636</v>
      </c>
      <c r="I131" s="128" t="s">
        <v>166</v>
      </c>
      <c r="J131" s="105" t="s">
        <v>178</v>
      </c>
      <c r="K131" s="105" t="s">
        <v>178</v>
      </c>
      <c r="L131" s="105" t="s">
        <v>178</v>
      </c>
      <c r="M131" s="128" t="s">
        <v>178</v>
      </c>
      <c r="N131" s="105" t="s">
        <v>178</v>
      </c>
      <c r="O131" s="128" t="s">
        <v>178</v>
      </c>
      <c r="P131" s="119" t="s">
        <v>178</v>
      </c>
      <c r="Q131" s="128" t="s">
        <v>178</v>
      </c>
      <c r="R131" s="128"/>
      <c r="S131" s="145">
        <v>0</v>
      </c>
      <c r="T131" s="145"/>
      <c r="U131" s="128" t="s">
        <v>178</v>
      </c>
      <c r="V131" s="128" t="s">
        <v>178</v>
      </c>
      <c r="W131" s="152">
        <v>0</v>
      </c>
      <c r="X131" s="133">
        <f t="shared" ref="X131:X136" si="13">+S131</f>
        <v>0</v>
      </c>
      <c r="Y131" s="133">
        <f t="shared" ref="Y131:Y136" si="14">+W131</f>
        <v>0</v>
      </c>
      <c r="Z131" s="147" t="s">
        <v>392</v>
      </c>
      <c r="AA131" s="118" t="s">
        <v>10</v>
      </c>
      <c r="AB131" s="105" t="s">
        <v>413</v>
      </c>
    </row>
    <row r="132" spans="1:28" s="134" customFormat="1" ht="101.25" x14ac:dyDescent="0.25">
      <c r="A132" s="251"/>
      <c r="B132" s="299"/>
      <c r="C132" s="286"/>
      <c r="D132" s="234"/>
      <c r="E132" s="232"/>
      <c r="F132" s="286"/>
      <c r="G132" s="297"/>
      <c r="H132" s="118" t="s">
        <v>639</v>
      </c>
      <c r="I132" s="128" t="s">
        <v>166</v>
      </c>
      <c r="J132" s="105" t="s">
        <v>178</v>
      </c>
      <c r="K132" s="105" t="s">
        <v>178</v>
      </c>
      <c r="L132" s="105" t="s">
        <v>178</v>
      </c>
      <c r="M132" s="128" t="s">
        <v>178</v>
      </c>
      <c r="N132" s="105" t="s">
        <v>178</v>
      </c>
      <c r="O132" s="128" t="s">
        <v>178</v>
      </c>
      <c r="P132" s="119" t="s">
        <v>178</v>
      </c>
      <c r="Q132" s="128" t="s">
        <v>178</v>
      </c>
      <c r="R132" s="128"/>
      <c r="S132" s="145">
        <v>0</v>
      </c>
      <c r="T132" s="145"/>
      <c r="U132" s="128" t="s">
        <v>178</v>
      </c>
      <c r="V132" s="128" t="s">
        <v>178</v>
      </c>
      <c r="W132" s="152">
        <v>0</v>
      </c>
      <c r="X132" s="133">
        <f t="shared" si="13"/>
        <v>0</v>
      </c>
      <c r="Y132" s="133">
        <f t="shared" si="14"/>
        <v>0</v>
      </c>
      <c r="Z132" s="147" t="s">
        <v>392</v>
      </c>
      <c r="AA132" s="118" t="s">
        <v>10</v>
      </c>
      <c r="AB132" s="105" t="s">
        <v>413</v>
      </c>
    </row>
    <row r="133" spans="1:28" s="134" customFormat="1" ht="101.25" x14ac:dyDescent="0.25">
      <c r="A133" s="251"/>
      <c r="B133" s="299"/>
      <c r="C133" s="286"/>
      <c r="D133" s="234"/>
      <c r="E133" s="232"/>
      <c r="F133" s="286"/>
      <c r="G133" s="297"/>
      <c r="H133" s="118" t="s">
        <v>640</v>
      </c>
      <c r="I133" s="128" t="s">
        <v>166</v>
      </c>
      <c r="J133" s="105" t="s">
        <v>178</v>
      </c>
      <c r="K133" s="105" t="s">
        <v>178</v>
      </c>
      <c r="L133" s="105" t="s">
        <v>178</v>
      </c>
      <c r="M133" s="128" t="s">
        <v>178</v>
      </c>
      <c r="N133" s="105" t="s">
        <v>178</v>
      </c>
      <c r="O133" s="128" t="s">
        <v>178</v>
      </c>
      <c r="P133" s="119" t="s">
        <v>178</v>
      </c>
      <c r="Q133" s="128" t="s">
        <v>178</v>
      </c>
      <c r="R133" s="128"/>
      <c r="S133" s="145">
        <v>0</v>
      </c>
      <c r="T133" s="145"/>
      <c r="U133" s="128" t="s">
        <v>178</v>
      </c>
      <c r="V133" s="128" t="s">
        <v>178</v>
      </c>
      <c r="W133" s="152">
        <v>0</v>
      </c>
      <c r="X133" s="133">
        <f t="shared" si="13"/>
        <v>0</v>
      </c>
      <c r="Y133" s="133">
        <f t="shared" si="14"/>
        <v>0</v>
      </c>
      <c r="Z133" s="147" t="s">
        <v>392</v>
      </c>
      <c r="AA133" s="118" t="s">
        <v>10</v>
      </c>
      <c r="AB133" s="105" t="s">
        <v>413</v>
      </c>
    </row>
    <row r="134" spans="1:28" s="134" customFormat="1" ht="101.25" x14ac:dyDescent="0.25">
      <c r="A134" s="251"/>
      <c r="B134" s="299"/>
      <c r="C134" s="286"/>
      <c r="D134" s="234"/>
      <c r="E134" s="232"/>
      <c r="F134" s="286"/>
      <c r="G134" s="297"/>
      <c r="H134" s="118" t="s">
        <v>641</v>
      </c>
      <c r="I134" s="128" t="s">
        <v>166</v>
      </c>
      <c r="J134" s="105" t="s">
        <v>178</v>
      </c>
      <c r="K134" s="105" t="s">
        <v>178</v>
      </c>
      <c r="L134" s="105" t="s">
        <v>178</v>
      </c>
      <c r="M134" s="128" t="s">
        <v>178</v>
      </c>
      <c r="N134" s="105" t="s">
        <v>178</v>
      </c>
      <c r="O134" s="128" t="s">
        <v>178</v>
      </c>
      <c r="P134" s="119" t="s">
        <v>178</v>
      </c>
      <c r="Q134" s="128" t="s">
        <v>178</v>
      </c>
      <c r="R134" s="128"/>
      <c r="S134" s="145">
        <v>0</v>
      </c>
      <c r="T134" s="145"/>
      <c r="U134" s="128" t="s">
        <v>178</v>
      </c>
      <c r="V134" s="128" t="s">
        <v>178</v>
      </c>
      <c r="W134" s="152">
        <v>0</v>
      </c>
      <c r="X134" s="133">
        <f t="shared" si="13"/>
        <v>0</v>
      </c>
      <c r="Y134" s="133">
        <f t="shared" si="14"/>
        <v>0</v>
      </c>
      <c r="Z134" s="147" t="s">
        <v>392</v>
      </c>
      <c r="AA134" s="118" t="s">
        <v>10</v>
      </c>
      <c r="AB134" s="105" t="s">
        <v>413</v>
      </c>
    </row>
    <row r="135" spans="1:28" s="134" customFormat="1" ht="101.25" x14ac:dyDescent="0.25">
      <c r="A135" s="251"/>
      <c r="B135" s="299"/>
      <c r="C135" s="286"/>
      <c r="D135" s="234"/>
      <c r="E135" s="232"/>
      <c r="F135" s="286"/>
      <c r="G135" s="297"/>
      <c r="H135" s="118" t="s">
        <v>638</v>
      </c>
      <c r="I135" s="128" t="s">
        <v>166</v>
      </c>
      <c r="J135" s="105" t="s">
        <v>178</v>
      </c>
      <c r="K135" s="105" t="s">
        <v>178</v>
      </c>
      <c r="L135" s="105" t="s">
        <v>178</v>
      </c>
      <c r="M135" s="128" t="s">
        <v>178</v>
      </c>
      <c r="N135" s="105" t="s">
        <v>178</v>
      </c>
      <c r="O135" s="128" t="s">
        <v>178</v>
      </c>
      <c r="P135" s="119" t="s">
        <v>178</v>
      </c>
      <c r="Q135" s="128" t="s">
        <v>178</v>
      </c>
      <c r="R135" s="128"/>
      <c r="S135" s="145">
        <v>0</v>
      </c>
      <c r="T135" s="145"/>
      <c r="U135" s="128" t="s">
        <v>178</v>
      </c>
      <c r="V135" s="128" t="s">
        <v>178</v>
      </c>
      <c r="W135" s="152">
        <v>0</v>
      </c>
      <c r="X135" s="133">
        <f t="shared" si="13"/>
        <v>0</v>
      </c>
      <c r="Y135" s="133">
        <f t="shared" si="14"/>
        <v>0</v>
      </c>
      <c r="Z135" s="147" t="s">
        <v>392</v>
      </c>
      <c r="AA135" s="118" t="s">
        <v>10</v>
      </c>
      <c r="AB135" s="105" t="s">
        <v>413</v>
      </c>
    </row>
    <row r="136" spans="1:28" s="134" customFormat="1" ht="101.25" x14ac:dyDescent="0.25">
      <c r="A136" s="251"/>
      <c r="B136" s="299"/>
      <c r="C136" s="286"/>
      <c r="D136" s="234"/>
      <c r="E136" s="232"/>
      <c r="F136" s="286"/>
      <c r="G136" s="297"/>
      <c r="H136" s="118" t="s">
        <v>637</v>
      </c>
      <c r="I136" s="128" t="s">
        <v>166</v>
      </c>
      <c r="J136" s="105" t="s">
        <v>178</v>
      </c>
      <c r="K136" s="105" t="s">
        <v>178</v>
      </c>
      <c r="L136" s="105" t="s">
        <v>178</v>
      </c>
      <c r="M136" s="128" t="s">
        <v>178</v>
      </c>
      <c r="N136" s="105" t="s">
        <v>178</v>
      </c>
      <c r="O136" s="128" t="s">
        <v>178</v>
      </c>
      <c r="P136" s="119" t="s">
        <v>178</v>
      </c>
      <c r="Q136" s="128" t="s">
        <v>178</v>
      </c>
      <c r="R136" s="128"/>
      <c r="S136" s="145">
        <v>0</v>
      </c>
      <c r="T136" s="145"/>
      <c r="U136" s="128" t="s">
        <v>178</v>
      </c>
      <c r="V136" s="128" t="s">
        <v>178</v>
      </c>
      <c r="W136" s="152">
        <v>0</v>
      </c>
      <c r="X136" s="133">
        <f t="shared" si="13"/>
        <v>0</v>
      </c>
      <c r="Y136" s="133">
        <f t="shared" si="14"/>
        <v>0</v>
      </c>
      <c r="Z136" s="147" t="s">
        <v>392</v>
      </c>
      <c r="AA136" s="118" t="s">
        <v>10</v>
      </c>
      <c r="AB136" s="105" t="s">
        <v>413</v>
      </c>
    </row>
    <row r="137" spans="1:28" s="134" customFormat="1" ht="101.25" x14ac:dyDescent="0.25">
      <c r="A137" s="251"/>
      <c r="B137" s="299"/>
      <c r="C137" s="286"/>
      <c r="D137" s="234"/>
      <c r="E137" s="232"/>
      <c r="F137" s="287"/>
      <c r="G137" s="298"/>
      <c r="H137" s="107" t="s">
        <v>559</v>
      </c>
      <c r="I137" s="128" t="s">
        <v>166</v>
      </c>
      <c r="J137" s="105" t="s">
        <v>178</v>
      </c>
      <c r="K137" s="105" t="s">
        <v>178</v>
      </c>
      <c r="L137" s="105" t="s">
        <v>178</v>
      </c>
      <c r="M137" s="128" t="s">
        <v>178</v>
      </c>
      <c r="N137" s="105" t="s">
        <v>178</v>
      </c>
      <c r="O137" s="128" t="s">
        <v>178</v>
      </c>
      <c r="P137" s="119" t="s">
        <v>178</v>
      </c>
      <c r="Q137" s="128" t="s">
        <v>178</v>
      </c>
      <c r="R137" s="128"/>
      <c r="S137" s="145">
        <v>0</v>
      </c>
      <c r="T137" s="145"/>
      <c r="U137" s="128" t="s">
        <v>178</v>
      </c>
      <c r="V137" s="128" t="s">
        <v>178</v>
      </c>
      <c r="W137" s="152">
        <v>0</v>
      </c>
      <c r="X137" s="133">
        <f t="shared" ref="X137:X145" si="15">+S137</f>
        <v>0</v>
      </c>
      <c r="Y137" s="133">
        <f t="shared" ref="Y137:Y143" si="16">+W137</f>
        <v>0</v>
      </c>
      <c r="Z137" s="147" t="s">
        <v>392</v>
      </c>
      <c r="AA137" s="118" t="s">
        <v>10</v>
      </c>
      <c r="AB137" s="105" t="s">
        <v>413</v>
      </c>
    </row>
    <row r="138" spans="1:28" s="134" customFormat="1" ht="101.25" x14ac:dyDescent="0.25">
      <c r="A138" s="251"/>
      <c r="B138" s="299"/>
      <c r="C138" s="286"/>
      <c r="D138" s="300" t="s">
        <v>586</v>
      </c>
      <c r="E138" s="232" t="s">
        <v>587</v>
      </c>
      <c r="F138" s="235" t="s">
        <v>711</v>
      </c>
      <c r="G138" s="233">
        <v>44561</v>
      </c>
      <c r="H138" s="105" t="s">
        <v>588</v>
      </c>
      <c r="I138" s="128" t="s">
        <v>166</v>
      </c>
      <c r="J138" s="105" t="s">
        <v>178</v>
      </c>
      <c r="K138" s="105" t="s">
        <v>178</v>
      </c>
      <c r="L138" s="105" t="s">
        <v>178</v>
      </c>
      <c r="M138" s="105" t="s">
        <v>208</v>
      </c>
      <c r="N138" s="105" t="s">
        <v>178</v>
      </c>
      <c r="O138" s="128" t="s">
        <v>178</v>
      </c>
      <c r="P138" s="119" t="s">
        <v>178</v>
      </c>
      <c r="Q138" s="128" t="s">
        <v>178</v>
      </c>
      <c r="R138" s="128"/>
      <c r="S138" s="145">
        <v>0</v>
      </c>
      <c r="T138" s="145"/>
      <c r="U138" s="128" t="s">
        <v>178</v>
      </c>
      <c r="V138" s="128" t="s">
        <v>178</v>
      </c>
      <c r="W138" s="152">
        <v>0</v>
      </c>
      <c r="X138" s="133">
        <f t="shared" si="15"/>
        <v>0</v>
      </c>
      <c r="Y138" s="133">
        <f t="shared" si="16"/>
        <v>0</v>
      </c>
      <c r="Z138" s="147" t="s">
        <v>385</v>
      </c>
      <c r="AA138" s="118" t="s">
        <v>10</v>
      </c>
      <c r="AB138" s="105" t="s">
        <v>414</v>
      </c>
    </row>
    <row r="139" spans="1:28" s="134" customFormat="1" ht="101.25" x14ac:dyDescent="0.25">
      <c r="A139" s="251"/>
      <c r="B139" s="299"/>
      <c r="C139" s="286"/>
      <c r="D139" s="251"/>
      <c r="E139" s="232"/>
      <c r="F139" s="235"/>
      <c r="G139" s="233"/>
      <c r="H139" s="105" t="s">
        <v>590</v>
      </c>
      <c r="I139" s="128" t="s">
        <v>166</v>
      </c>
      <c r="J139" s="105" t="s">
        <v>178</v>
      </c>
      <c r="K139" s="105" t="s">
        <v>178</v>
      </c>
      <c r="L139" s="105" t="s">
        <v>178</v>
      </c>
      <c r="M139" s="105" t="s">
        <v>208</v>
      </c>
      <c r="N139" s="105" t="s">
        <v>201</v>
      </c>
      <c r="O139" s="128" t="s">
        <v>202</v>
      </c>
      <c r="P139" s="119" t="s">
        <v>242</v>
      </c>
      <c r="Q139" s="118" t="s">
        <v>325</v>
      </c>
      <c r="R139" s="128"/>
      <c r="S139" s="177">
        <v>169.2</v>
      </c>
      <c r="T139" s="174"/>
      <c r="U139" s="128" t="s">
        <v>178</v>
      </c>
      <c r="V139" s="128" t="s">
        <v>178</v>
      </c>
      <c r="W139" s="152">
        <v>0</v>
      </c>
      <c r="X139" s="133">
        <f t="shared" si="15"/>
        <v>169.2</v>
      </c>
      <c r="Y139" s="133">
        <f t="shared" si="16"/>
        <v>0</v>
      </c>
      <c r="Z139" s="147" t="s">
        <v>385</v>
      </c>
      <c r="AA139" s="118" t="s">
        <v>10</v>
      </c>
      <c r="AB139" s="105" t="s">
        <v>414</v>
      </c>
    </row>
    <row r="140" spans="1:28" s="134" customFormat="1" ht="121.5" x14ac:dyDescent="0.25">
      <c r="A140" s="251"/>
      <c r="B140" s="299"/>
      <c r="C140" s="286"/>
      <c r="D140" s="251"/>
      <c r="E140" s="232"/>
      <c r="F140" s="235"/>
      <c r="G140" s="233"/>
      <c r="H140" s="105" t="s">
        <v>591</v>
      </c>
      <c r="I140" s="128" t="s">
        <v>166</v>
      </c>
      <c r="J140" s="105" t="s">
        <v>178</v>
      </c>
      <c r="K140" s="105" t="s">
        <v>178</v>
      </c>
      <c r="L140" s="105" t="s">
        <v>178</v>
      </c>
      <c r="M140" s="105" t="s">
        <v>208</v>
      </c>
      <c r="N140" s="105" t="s">
        <v>201</v>
      </c>
      <c r="O140" s="128" t="s">
        <v>202</v>
      </c>
      <c r="P140" s="105" t="s">
        <v>320</v>
      </c>
      <c r="Q140" s="118" t="s">
        <v>648</v>
      </c>
      <c r="R140" s="128"/>
      <c r="S140" s="177">
        <f>2884.288+143</f>
        <v>3027.288</v>
      </c>
      <c r="T140" s="175"/>
      <c r="U140" s="128" t="s">
        <v>363</v>
      </c>
      <c r="V140" s="105" t="s">
        <v>649</v>
      </c>
      <c r="W140" s="153">
        <v>49.338642999999998</v>
      </c>
      <c r="X140" s="133">
        <f t="shared" si="15"/>
        <v>3027.288</v>
      </c>
      <c r="Y140" s="154">
        <f t="shared" si="16"/>
        <v>49.338642999999998</v>
      </c>
      <c r="Z140" s="147" t="s">
        <v>385</v>
      </c>
      <c r="AA140" s="118" t="s">
        <v>10</v>
      </c>
      <c r="AB140" s="105" t="s">
        <v>414</v>
      </c>
    </row>
    <row r="141" spans="1:28" s="134" customFormat="1" ht="101.25" x14ac:dyDescent="0.25">
      <c r="A141" s="251"/>
      <c r="B141" s="299"/>
      <c r="C141" s="286"/>
      <c r="D141" s="251"/>
      <c r="E141" s="232"/>
      <c r="F141" s="235"/>
      <c r="G141" s="233"/>
      <c r="H141" s="105" t="s">
        <v>592</v>
      </c>
      <c r="I141" s="128" t="s">
        <v>166</v>
      </c>
      <c r="J141" s="105" t="s">
        <v>178</v>
      </c>
      <c r="K141" s="105" t="s">
        <v>178</v>
      </c>
      <c r="L141" s="105" t="s">
        <v>178</v>
      </c>
      <c r="M141" s="105" t="s">
        <v>208</v>
      </c>
      <c r="N141" s="105" t="s">
        <v>201</v>
      </c>
      <c r="O141" s="128" t="s">
        <v>202</v>
      </c>
      <c r="P141" s="119" t="s">
        <v>320</v>
      </c>
      <c r="Q141" s="118" t="s">
        <v>324</v>
      </c>
      <c r="R141" s="128"/>
      <c r="S141" s="177">
        <v>803.51199999999994</v>
      </c>
      <c r="T141" s="176"/>
      <c r="U141" s="128" t="s">
        <v>363</v>
      </c>
      <c r="V141" s="105" t="s">
        <v>650</v>
      </c>
      <c r="W141" s="152">
        <f>73.722+200</f>
        <v>273.72199999999998</v>
      </c>
      <c r="X141" s="133">
        <f t="shared" si="15"/>
        <v>803.51199999999994</v>
      </c>
      <c r="Y141" s="154">
        <f t="shared" si="16"/>
        <v>273.72199999999998</v>
      </c>
      <c r="Z141" s="147" t="s">
        <v>385</v>
      </c>
      <c r="AA141" s="118" t="s">
        <v>10</v>
      </c>
      <c r="AB141" s="105" t="s">
        <v>414</v>
      </c>
    </row>
    <row r="142" spans="1:28" s="134" customFormat="1" ht="101.25" x14ac:dyDescent="0.25">
      <c r="A142" s="251"/>
      <c r="B142" s="299"/>
      <c r="C142" s="286"/>
      <c r="D142" s="251"/>
      <c r="E142" s="232"/>
      <c r="F142" s="235"/>
      <c r="G142" s="233"/>
      <c r="H142" s="118" t="s">
        <v>559</v>
      </c>
      <c r="I142" s="128" t="s">
        <v>166</v>
      </c>
      <c r="J142" s="105" t="s">
        <v>178</v>
      </c>
      <c r="K142" s="105" t="s">
        <v>178</v>
      </c>
      <c r="L142" s="105" t="s">
        <v>178</v>
      </c>
      <c r="M142" s="128" t="s">
        <v>178</v>
      </c>
      <c r="N142" s="105" t="s">
        <v>178</v>
      </c>
      <c r="O142" s="128" t="s">
        <v>178</v>
      </c>
      <c r="P142" s="119" t="s">
        <v>178</v>
      </c>
      <c r="Q142" s="128" t="s">
        <v>178</v>
      </c>
      <c r="R142" s="128"/>
      <c r="S142" s="145">
        <v>0</v>
      </c>
      <c r="T142" s="145"/>
      <c r="U142" s="128" t="s">
        <v>178</v>
      </c>
      <c r="V142" s="128" t="s">
        <v>178</v>
      </c>
      <c r="W142" s="152">
        <v>0</v>
      </c>
      <c r="X142" s="133">
        <f t="shared" si="15"/>
        <v>0</v>
      </c>
      <c r="Y142" s="133">
        <f t="shared" si="16"/>
        <v>0</v>
      </c>
      <c r="Z142" s="147" t="s">
        <v>385</v>
      </c>
      <c r="AA142" s="118" t="s">
        <v>10</v>
      </c>
      <c r="AB142" s="105" t="s">
        <v>414</v>
      </c>
    </row>
    <row r="143" spans="1:28" s="134" customFormat="1" ht="101.25" x14ac:dyDescent="0.25">
      <c r="A143" s="251"/>
      <c r="B143" s="299"/>
      <c r="C143" s="286"/>
      <c r="D143" s="301"/>
      <c r="E143" s="232"/>
      <c r="F143" s="235"/>
      <c r="G143" s="233"/>
      <c r="H143" s="118" t="s">
        <v>565</v>
      </c>
      <c r="I143" s="128" t="s">
        <v>166</v>
      </c>
      <c r="J143" s="105" t="s">
        <v>178</v>
      </c>
      <c r="K143" s="105" t="s">
        <v>178</v>
      </c>
      <c r="L143" s="105" t="s">
        <v>178</v>
      </c>
      <c r="M143" s="128" t="s">
        <v>178</v>
      </c>
      <c r="N143" s="105" t="s">
        <v>178</v>
      </c>
      <c r="O143" s="128" t="s">
        <v>178</v>
      </c>
      <c r="P143" s="119" t="s">
        <v>178</v>
      </c>
      <c r="Q143" s="128" t="s">
        <v>178</v>
      </c>
      <c r="R143" s="128"/>
      <c r="S143" s="145">
        <v>0</v>
      </c>
      <c r="T143" s="145"/>
      <c r="U143" s="128" t="s">
        <v>178</v>
      </c>
      <c r="V143" s="128" t="s">
        <v>178</v>
      </c>
      <c r="W143" s="152">
        <v>0</v>
      </c>
      <c r="X143" s="133">
        <f t="shared" si="15"/>
        <v>0</v>
      </c>
      <c r="Y143" s="133">
        <f t="shared" si="16"/>
        <v>0</v>
      </c>
      <c r="Z143" s="147" t="s">
        <v>385</v>
      </c>
      <c r="AA143" s="118" t="s">
        <v>10</v>
      </c>
      <c r="AB143" s="105" t="s">
        <v>414</v>
      </c>
    </row>
    <row r="144" spans="1:28" s="134" customFormat="1" ht="101.25" outlineLevel="1" x14ac:dyDescent="0.25">
      <c r="A144" s="251"/>
      <c r="B144" s="299"/>
      <c r="C144" s="286"/>
      <c r="D144" s="234" t="s">
        <v>602</v>
      </c>
      <c r="E144" s="232" t="s">
        <v>604</v>
      </c>
      <c r="F144" s="235" t="s">
        <v>731</v>
      </c>
      <c r="G144" s="233">
        <v>44561</v>
      </c>
      <c r="H144" s="118" t="s">
        <v>593</v>
      </c>
      <c r="I144" s="128" t="s">
        <v>166</v>
      </c>
      <c r="J144" s="105" t="s">
        <v>178</v>
      </c>
      <c r="K144" s="105" t="s">
        <v>178</v>
      </c>
      <c r="L144" s="105" t="s">
        <v>178</v>
      </c>
      <c r="M144" s="128" t="s">
        <v>178</v>
      </c>
      <c r="N144" s="105" t="s">
        <v>178</v>
      </c>
      <c r="O144" s="128" t="s">
        <v>178</v>
      </c>
      <c r="P144" s="119" t="s">
        <v>178</v>
      </c>
      <c r="Q144" s="128" t="s">
        <v>178</v>
      </c>
      <c r="R144" s="128"/>
      <c r="S144" s="145">
        <v>0</v>
      </c>
      <c r="T144" s="145"/>
      <c r="U144" s="128" t="s">
        <v>178</v>
      </c>
      <c r="V144" s="128" t="s">
        <v>178</v>
      </c>
      <c r="W144" s="152">
        <v>0</v>
      </c>
      <c r="X144" s="133">
        <f t="shared" si="15"/>
        <v>0</v>
      </c>
      <c r="Y144" s="133">
        <f t="shared" ref="Y144:Y163" si="17">+W144</f>
        <v>0</v>
      </c>
      <c r="Z144" s="147" t="s">
        <v>392</v>
      </c>
      <c r="AA144" s="118" t="s">
        <v>10</v>
      </c>
      <c r="AB144" s="105" t="s">
        <v>19</v>
      </c>
    </row>
    <row r="145" spans="1:28" s="134" customFormat="1" ht="101.25" outlineLevel="1" x14ac:dyDescent="0.25">
      <c r="A145" s="251"/>
      <c r="B145" s="299"/>
      <c r="C145" s="286"/>
      <c r="D145" s="234"/>
      <c r="E145" s="232"/>
      <c r="F145" s="235"/>
      <c r="G145" s="233"/>
      <c r="H145" s="118" t="s">
        <v>635</v>
      </c>
      <c r="I145" s="128" t="s">
        <v>166</v>
      </c>
      <c r="J145" s="105" t="s">
        <v>178</v>
      </c>
      <c r="K145" s="105" t="s">
        <v>178</v>
      </c>
      <c r="L145" s="105" t="s">
        <v>178</v>
      </c>
      <c r="M145" s="128" t="s">
        <v>178</v>
      </c>
      <c r="N145" s="105" t="s">
        <v>178</v>
      </c>
      <c r="O145" s="128" t="s">
        <v>178</v>
      </c>
      <c r="P145" s="119" t="s">
        <v>178</v>
      </c>
      <c r="Q145" s="128" t="s">
        <v>178</v>
      </c>
      <c r="R145" s="128"/>
      <c r="S145" s="145">
        <v>0</v>
      </c>
      <c r="T145" s="145"/>
      <c r="U145" s="128" t="s">
        <v>178</v>
      </c>
      <c r="V145" s="128" t="s">
        <v>178</v>
      </c>
      <c r="W145" s="152">
        <v>0</v>
      </c>
      <c r="X145" s="133">
        <f t="shared" si="15"/>
        <v>0</v>
      </c>
      <c r="Y145" s="133">
        <f>+W145</f>
        <v>0</v>
      </c>
      <c r="Z145" s="147" t="s">
        <v>392</v>
      </c>
      <c r="AA145" s="118" t="s">
        <v>10</v>
      </c>
      <c r="AB145" s="105" t="s">
        <v>19</v>
      </c>
    </row>
    <row r="146" spans="1:28" s="134" customFormat="1" ht="101.25" outlineLevel="1" x14ac:dyDescent="0.25">
      <c r="A146" s="251"/>
      <c r="B146" s="299"/>
      <c r="C146" s="286"/>
      <c r="D146" s="234"/>
      <c r="E146" s="232"/>
      <c r="F146" s="235"/>
      <c r="G146" s="233"/>
      <c r="H146" s="118" t="s">
        <v>594</v>
      </c>
      <c r="I146" s="128" t="s">
        <v>166</v>
      </c>
      <c r="J146" s="105" t="s">
        <v>178</v>
      </c>
      <c r="K146" s="105" t="s">
        <v>178</v>
      </c>
      <c r="L146" s="105" t="s">
        <v>178</v>
      </c>
      <c r="M146" s="105" t="s">
        <v>208</v>
      </c>
      <c r="N146" s="105" t="s">
        <v>205</v>
      </c>
      <c r="O146" s="119" t="s">
        <v>206</v>
      </c>
      <c r="P146" s="118" t="s">
        <v>242</v>
      </c>
      <c r="Q146" s="105" t="s">
        <v>244</v>
      </c>
      <c r="R146" s="128"/>
      <c r="S146" s="177">
        <v>0</v>
      </c>
      <c r="T146" s="177"/>
      <c r="U146" s="128" t="s">
        <v>178</v>
      </c>
      <c r="V146" s="128" t="s">
        <v>178</v>
      </c>
      <c r="W146" s="152">
        <v>0</v>
      </c>
      <c r="X146" s="133">
        <f t="shared" ref="X146:X163" si="18">+S146</f>
        <v>0</v>
      </c>
      <c r="Y146" s="133">
        <f t="shared" si="17"/>
        <v>0</v>
      </c>
      <c r="Z146" s="147" t="s">
        <v>392</v>
      </c>
      <c r="AA146" s="118" t="s">
        <v>10</v>
      </c>
      <c r="AB146" s="105" t="s">
        <v>19</v>
      </c>
    </row>
    <row r="147" spans="1:28" s="134" customFormat="1" ht="101.25" outlineLevel="1" x14ac:dyDescent="0.25">
      <c r="A147" s="251"/>
      <c r="B147" s="299"/>
      <c r="C147" s="286"/>
      <c r="D147" s="234"/>
      <c r="E147" s="232"/>
      <c r="F147" s="235"/>
      <c r="G147" s="233"/>
      <c r="H147" s="118" t="s">
        <v>595</v>
      </c>
      <c r="I147" s="128" t="s">
        <v>166</v>
      </c>
      <c r="J147" s="105" t="s">
        <v>178</v>
      </c>
      <c r="K147" s="105" t="s">
        <v>178</v>
      </c>
      <c r="L147" s="105" t="s">
        <v>178</v>
      </c>
      <c r="M147" s="128" t="s">
        <v>178</v>
      </c>
      <c r="N147" s="105" t="s">
        <v>178</v>
      </c>
      <c r="O147" s="128" t="s">
        <v>178</v>
      </c>
      <c r="P147" s="119" t="s">
        <v>178</v>
      </c>
      <c r="Q147" s="128" t="s">
        <v>178</v>
      </c>
      <c r="R147" s="128"/>
      <c r="S147" s="145">
        <v>0</v>
      </c>
      <c r="T147" s="145"/>
      <c r="U147" s="128" t="s">
        <v>178</v>
      </c>
      <c r="V147" s="128" t="s">
        <v>178</v>
      </c>
      <c r="W147" s="152">
        <v>0</v>
      </c>
      <c r="X147" s="133">
        <f t="shared" si="18"/>
        <v>0</v>
      </c>
      <c r="Y147" s="133">
        <f t="shared" si="17"/>
        <v>0</v>
      </c>
      <c r="Z147" s="147" t="s">
        <v>392</v>
      </c>
      <c r="AA147" s="118" t="s">
        <v>10</v>
      </c>
      <c r="AB147" s="105" t="s">
        <v>19</v>
      </c>
    </row>
    <row r="148" spans="1:28" s="134" customFormat="1" ht="101.25" outlineLevel="1" x14ac:dyDescent="0.25">
      <c r="A148" s="251"/>
      <c r="B148" s="299"/>
      <c r="C148" s="286"/>
      <c r="D148" s="234"/>
      <c r="E148" s="232"/>
      <c r="F148" s="235"/>
      <c r="G148" s="233"/>
      <c r="H148" s="118" t="s">
        <v>596</v>
      </c>
      <c r="I148" s="128" t="s">
        <v>166</v>
      </c>
      <c r="J148" s="105" t="s">
        <v>178</v>
      </c>
      <c r="K148" s="105" t="s">
        <v>178</v>
      </c>
      <c r="L148" s="105" t="s">
        <v>178</v>
      </c>
      <c r="M148" s="128" t="s">
        <v>178</v>
      </c>
      <c r="N148" s="105" t="s">
        <v>178</v>
      </c>
      <c r="O148" s="128" t="s">
        <v>178</v>
      </c>
      <c r="P148" s="119" t="s">
        <v>178</v>
      </c>
      <c r="Q148" s="128" t="s">
        <v>178</v>
      </c>
      <c r="R148" s="128"/>
      <c r="S148" s="145">
        <v>0</v>
      </c>
      <c r="T148" s="145"/>
      <c r="U148" s="128" t="s">
        <v>178</v>
      </c>
      <c r="V148" s="128" t="s">
        <v>178</v>
      </c>
      <c r="W148" s="152">
        <v>0</v>
      </c>
      <c r="X148" s="133">
        <f t="shared" si="18"/>
        <v>0</v>
      </c>
      <c r="Y148" s="133">
        <f t="shared" si="17"/>
        <v>0</v>
      </c>
      <c r="Z148" s="147" t="s">
        <v>392</v>
      </c>
      <c r="AA148" s="118" t="s">
        <v>10</v>
      </c>
      <c r="AB148" s="105" t="s">
        <v>19</v>
      </c>
    </row>
    <row r="149" spans="1:28" s="134" customFormat="1" ht="101.25" outlineLevel="1" x14ac:dyDescent="0.25">
      <c r="A149" s="251"/>
      <c r="B149" s="299"/>
      <c r="C149" s="286"/>
      <c r="D149" s="234"/>
      <c r="E149" s="232"/>
      <c r="F149" s="235"/>
      <c r="G149" s="233"/>
      <c r="H149" s="118" t="s">
        <v>597</v>
      </c>
      <c r="I149" s="128" t="s">
        <v>166</v>
      </c>
      <c r="J149" s="105" t="s">
        <v>178</v>
      </c>
      <c r="K149" s="105" t="s">
        <v>178</v>
      </c>
      <c r="L149" s="105" t="s">
        <v>178</v>
      </c>
      <c r="M149" s="128" t="s">
        <v>178</v>
      </c>
      <c r="N149" s="105" t="s">
        <v>178</v>
      </c>
      <c r="O149" s="128" t="s">
        <v>178</v>
      </c>
      <c r="P149" s="119" t="s">
        <v>178</v>
      </c>
      <c r="Q149" s="128" t="s">
        <v>178</v>
      </c>
      <c r="R149" s="128"/>
      <c r="S149" s="145">
        <v>0</v>
      </c>
      <c r="T149" s="145"/>
      <c r="U149" s="128" t="s">
        <v>178</v>
      </c>
      <c r="V149" s="128" t="s">
        <v>178</v>
      </c>
      <c r="W149" s="152">
        <v>0</v>
      </c>
      <c r="X149" s="133">
        <f t="shared" si="18"/>
        <v>0</v>
      </c>
      <c r="Y149" s="133">
        <f t="shared" si="17"/>
        <v>0</v>
      </c>
      <c r="Z149" s="147" t="s">
        <v>392</v>
      </c>
      <c r="AA149" s="118" t="s">
        <v>10</v>
      </c>
      <c r="AB149" s="105" t="s">
        <v>19</v>
      </c>
    </row>
    <row r="150" spans="1:28" s="134" customFormat="1" ht="101.25" outlineLevel="1" x14ac:dyDescent="0.25">
      <c r="A150" s="251"/>
      <c r="B150" s="299"/>
      <c r="C150" s="286"/>
      <c r="D150" s="234"/>
      <c r="E150" s="232"/>
      <c r="F150" s="235"/>
      <c r="G150" s="233"/>
      <c r="H150" s="118" t="s">
        <v>598</v>
      </c>
      <c r="I150" s="128" t="s">
        <v>166</v>
      </c>
      <c r="J150" s="105" t="s">
        <v>178</v>
      </c>
      <c r="K150" s="105" t="s">
        <v>178</v>
      </c>
      <c r="L150" s="105" t="s">
        <v>178</v>
      </c>
      <c r="M150" s="128" t="s">
        <v>178</v>
      </c>
      <c r="N150" s="105" t="s">
        <v>178</v>
      </c>
      <c r="O150" s="128" t="s">
        <v>206</v>
      </c>
      <c r="P150" s="119" t="s">
        <v>178</v>
      </c>
      <c r="Q150" s="128" t="s">
        <v>178</v>
      </c>
      <c r="R150" s="128"/>
      <c r="S150" s="145">
        <v>35</v>
      </c>
      <c r="T150" s="145"/>
      <c r="U150" s="128" t="s">
        <v>178</v>
      </c>
      <c r="V150" s="128" t="s">
        <v>178</v>
      </c>
      <c r="W150" s="152">
        <v>0</v>
      </c>
      <c r="X150" s="133">
        <f t="shared" si="18"/>
        <v>35</v>
      </c>
      <c r="Y150" s="133">
        <f t="shared" si="17"/>
        <v>0</v>
      </c>
      <c r="Z150" s="147" t="s">
        <v>392</v>
      </c>
      <c r="AA150" s="118" t="s">
        <v>10</v>
      </c>
      <c r="AB150" s="105" t="s">
        <v>19</v>
      </c>
    </row>
    <row r="151" spans="1:28" s="134" customFormat="1" ht="101.25" outlineLevel="1" x14ac:dyDescent="0.25">
      <c r="A151" s="251"/>
      <c r="B151" s="299"/>
      <c r="C151" s="286"/>
      <c r="D151" s="234"/>
      <c r="E151" s="232"/>
      <c r="F151" s="235"/>
      <c r="G151" s="233"/>
      <c r="H151" s="118" t="s">
        <v>599</v>
      </c>
      <c r="I151" s="128" t="s">
        <v>166</v>
      </c>
      <c r="J151" s="105" t="s">
        <v>178</v>
      </c>
      <c r="K151" s="105" t="s">
        <v>178</v>
      </c>
      <c r="L151" s="105" t="s">
        <v>178</v>
      </c>
      <c r="M151" s="128" t="s">
        <v>178</v>
      </c>
      <c r="N151" s="105" t="s">
        <v>178</v>
      </c>
      <c r="O151" s="128" t="s">
        <v>178</v>
      </c>
      <c r="P151" s="119" t="s">
        <v>178</v>
      </c>
      <c r="Q151" s="128" t="s">
        <v>178</v>
      </c>
      <c r="R151" s="128"/>
      <c r="S151" s="145">
        <v>0</v>
      </c>
      <c r="T151" s="145"/>
      <c r="U151" s="128" t="s">
        <v>178</v>
      </c>
      <c r="V151" s="128" t="s">
        <v>178</v>
      </c>
      <c r="W151" s="152">
        <v>0</v>
      </c>
      <c r="X151" s="133">
        <f t="shared" si="18"/>
        <v>0</v>
      </c>
      <c r="Y151" s="133">
        <f t="shared" si="17"/>
        <v>0</v>
      </c>
      <c r="Z151" s="147" t="s">
        <v>392</v>
      </c>
      <c r="AA151" s="118" t="s">
        <v>10</v>
      </c>
      <c r="AB151" s="105" t="s">
        <v>19</v>
      </c>
    </row>
    <row r="152" spans="1:28" s="134" customFormat="1" ht="101.25" outlineLevel="1" x14ac:dyDescent="0.25">
      <c r="A152" s="251"/>
      <c r="B152" s="299"/>
      <c r="C152" s="286"/>
      <c r="D152" s="234"/>
      <c r="E152" s="232"/>
      <c r="F152" s="235"/>
      <c r="G152" s="233"/>
      <c r="H152" s="118" t="s">
        <v>600</v>
      </c>
      <c r="I152" s="128" t="s">
        <v>166</v>
      </c>
      <c r="J152" s="105" t="s">
        <v>178</v>
      </c>
      <c r="K152" s="105" t="s">
        <v>178</v>
      </c>
      <c r="L152" s="105" t="s">
        <v>178</v>
      </c>
      <c r="M152" s="128" t="s">
        <v>178</v>
      </c>
      <c r="N152" s="105" t="s">
        <v>178</v>
      </c>
      <c r="O152" s="128" t="s">
        <v>178</v>
      </c>
      <c r="P152" s="119" t="s">
        <v>178</v>
      </c>
      <c r="Q152" s="128" t="s">
        <v>178</v>
      </c>
      <c r="R152" s="128"/>
      <c r="S152" s="145">
        <v>0</v>
      </c>
      <c r="T152" s="145"/>
      <c r="U152" s="128" t="s">
        <v>178</v>
      </c>
      <c r="V152" s="128" t="s">
        <v>178</v>
      </c>
      <c r="W152" s="152">
        <v>0</v>
      </c>
      <c r="X152" s="133">
        <f t="shared" si="18"/>
        <v>0</v>
      </c>
      <c r="Y152" s="133">
        <f t="shared" si="17"/>
        <v>0</v>
      </c>
      <c r="Z152" s="147" t="s">
        <v>392</v>
      </c>
      <c r="AA152" s="118" t="s">
        <v>10</v>
      </c>
      <c r="AB152" s="105" t="s">
        <v>19</v>
      </c>
    </row>
    <row r="153" spans="1:28" s="134" customFormat="1" ht="101.25" outlineLevel="1" x14ac:dyDescent="0.25">
      <c r="A153" s="251"/>
      <c r="B153" s="299"/>
      <c r="C153" s="286"/>
      <c r="D153" s="234"/>
      <c r="E153" s="232"/>
      <c r="F153" s="235"/>
      <c r="G153" s="233"/>
      <c r="H153" s="118" t="s">
        <v>601</v>
      </c>
      <c r="I153" s="128" t="s">
        <v>166</v>
      </c>
      <c r="J153" s="105" t="s">
        <v>178</v>
      </c>
      <c r="K153" s="105" t="s">
        <v>178</v>
      </c>
      <c r="L153" s="105" t="s">
        <v>178</v>
      </c>
      <c r="M153" s="128" t="s">
        <v>178</v>
      </c>
      <c r="N153" s="105" t="s">
        <v>178</v>
      </c>
      <c r="O153" s="128" t="s">
        <v>178</v>
      </c>
      <c r="P153" s="119" t="s">
        <v>178</v>
      </c>
      <c r="Q153" s="128" t="s">
        <v>178</v>
      </c>
      <c r="R153" s="128"/>
      <c r="S153" s="145">
        <v>0</v>
      </c>
      <c r="T153" s="145"/>
      <c r="U153" s="128" t="s">
        <v>178</v>
      </c>
      <c r="V153" s="128" t="s">
        <v>178</v>
      </c>
      <c r="W153" s="152">
        <v>0</v>
      </c>
      <c r="X153" s="133">
        <f t="shared" si="18"/>
        <v>0</v>
      </c>
      <c r="Y153" s="133">
        <f t="shared" si="17"/>
        <v>0</v>
      </c>
      <c r="Z153" s="147" t="s">
        <v>392</v>
      </c>
      <c r="AA153" s="118" t="s">
        <v>10</v>
      </c>
      <c r="AB153" s="105" t="s">
        <v>19</v>
      </c>
    </row>
    <row r="154" spans="1:28" s="134" customFormat="1" ht="101.25" outlineLevel="1" x14ac:dyDescent="0.25">
      <c r="A154" s="251"/>
      <c r="B154" s="299"/>
      <c r="C154" s="286"/>
      <c r="D154" s="234"/>
      <c r="E154" s="232"/>
      <c r="F154" s="235"/>
      <c r="G154" s="233"/>
      <c r="H154" s="118" t="s">
        <v>559</v>
      </c>
      <c r="I154" s="128" t="s">
        <v>166</v>
      </c>
      <c r="J154" s="105" t="s">
        <v>178</v>
      </c>
      <c r="K154" s="105" t="s">
        <v>178</v>
      </c>
      <c r="L154" s="105" t="s">
        <v>178</v>
      </c>
      <c r="M154" s="128" t="s">
        <v>178</v>
      </c>
      <c r="N154" s="105" t="s">
        <v>178</v>
      </c>
      <c r="O154" s="128" t="s">
        <v>178</v>
      </c>
      <c r="P154" s="119" t="s">
        <v>178</v>
      </c>
      <c r="Q154" s="128" t="s">
        <v>178</v>
      </c>
      <c r="R154" s="128"/>
      <c r="S154" s="145">
        <v>0</v>
      </c>
      <c r="T154" s="145"/>
      <c r="U154" s="128" t="s">
        <v>178</v>
      </c>
      <c r="V154" s="128" t="s">
        <v>178</v>
      </c>
      <c r="W154" s="152">
        <v>0</v>
      </c>
      <c r="X154" s="133">
        <f t="shared" si="18"/>
        <v>0</v>
      </c>
      <c r="Y154" s="133">
        <f t="shared" si="17"/>
        <v>0</v>
      </c>
      <c r="Z154" s="147" t="s">
        <v>392</v>
      </c>
      <c r="AA154" s="118" t="s">
        <v>10</v>
      </c>
      <c r="AB154" s="105" t="s">
        <v>19</v>
      </c>
    </row>
    <row r="155" spans="1:28" s="134" customFormat="1" ht="101.25" outlineLevel="1" x14ac:dyDescent="0.25">
      <c r="A155" s="251"/>
      <c r="B155" s="299"/>
      <c r="C155" s="286"/>
      <c r="D155" s="234"/>
      <c r="E155" s="232"/>
      <c r="F155" s="235"/>
      <c r="G155" s="233"/>
      <c r="H155" s="118" t="s">
        <v>565</v>
      </c>
      <c r="I155" s="128" t="s">
        <v>166</v>
      </c>
      <c r="J155" s="105" t="s">
        <v>178</v>
      </c>
      <c r="K155" s="105" t="s">
        <v>178</v>
      </c>
      <c r="L155" s="105" t="s">
        <v>178</v>
      </c>
      <c r="M155" s="128" t="s">
        <v>178</v>
      </c>
      <c r="N155" s="105" t="s">
        <v>178</v>
      </c>
      <c r="O155" s="128" t="s">
        <v>178</v>
      </c>
      <c r="P155" s="119" t="s">
        <v>178</v>
      </c>
      <c r="Q155" s="128" t="s">
        <v>178</v>
      </c>
      <c r="R155" s="128"/>
      <c r="S155" s="145">
        <v>0</v>
      </c>
      <c r="T155" s="145"/>
      <c r="U155" s="128" t="s">
        <v>178</v>
      </c>
      <c r="V155" s="128" t="s">
        <v>178</v>
      </c>
      <c r="W155" s="152">
        <v>0</v>
      </c>
      <c r="X155" s="133">
        <f t="shared" si="18"/>
        <v>0</v>
      </c>
      <c r="Y155" s="133">
        <f t="shared" si="17"/>
        <v>0</v>
      </c>
      <c r="Z155" s="147" t="s">
        <v>392</v>
      </c>
      <c r="AA155" s="118" t="s">
        <v>10</v>
      </c>
      <c r="AB155" s="105" t="s">
        <v>19</v>
      </c>
    </row>
    <row r="156" spans="1:28" s="134" customFormat="1" ht="101.25" x14ac:dyDescent="0.25">
      <c r="A156" s="251"/>
      <c r="B156" s="299"/>
      <c r="C156" s="286"/>
      <c r="D156" s="233" t="s">
        <v>607</v>
      </c>
      <c r="E156" s="309" t="s">
        <v>608</v>
      </c>
      <c r="F156" s="235" t="s">
        <v>678</v>
      </c>
      <c r="G156" s="291">
        <v>44561</v>
      </c>
      <c r="H156" s="118" t="s">
        <v>605</v>
      </c>
      <c r="I156" s="128" t="s">
        <v>166</v>
      </c>
      <c r="J156" s="105" t="s">
        <v>178</v>
      </c>
      <c r="K156" s="105" t="s">
        <v>178</v>
      </c>
      <c r="L156" s="105" t="s">
        <v>178</v>
      </c>
      <c r="M156" s="128" t="s">
        <v>178</v>
      </c>
      <c r="N156" s="105" t="s">
        <v>178</v>
      </c>
      <c r="O156" s="128" t="s">
        <v>178</v>
      </c>
      <c r="P156" s="119" t="s">
        <v>178</v>
      </c>
      <c r="Q156" s="128" t="s">
        <v>178</v>
      </c>
      <c r="R156" s="128"/>
      <c r="S156" s="145">
        <v>0</v>
      </c>
      <c r="T156" s="145"/>
      <c r="U156" s="128" t="s">
        <v>178</v>
      </c>
      <c r="V156" s="128" t="s">
        <v>178</v>
      </c>
      <c r="W156" s="152">
        <v>0</v>
      </c>
      <c r="X156" s="133">
        <f t="shared" si="18"/>
        <v>0</v>
      </c>
      <c r="Y156" s="133">
        <f t="shared" si="17"/>
        <v>0</v>
      </c>
      <c r="Z156" s="147" t="s">
        <v>392</v>
      </c>
      <c r="AA156" s="118" t="s">
        <v>10</v>
      </c>
      <c r="AB156" s="105" t="s">
        <v>11</v>
      </c>
    </row>
    <row r="157" spans="1:28" s="134" customFormat="1" ht="101.25" x14ac:dyDescent="0.25">
      <c r="A157" s="251"/>
      <c r="B157" s="299"/>
      <c r="C157" s="286"/>
      <c r="D157" s="234"/>
      <c r="E157" s="232"/>
      <c r="F157" s="235"/>
      <c r="G157" s="292"/>
      <c r="H157" s="118" t="s">
        <v>606</v>
      </c>
      <c r="I157" s="128" t="s">
        <v>166</v>
      </c>
      <c r="J157" s="105" t="s">
        <v>178</v>
      </c>
      <c r="K157" s="105" t="s">
        <v>178</v>
      </c>
      <c r="L157" s="105" t="s">
        <v>178</v>
      </c>
      <c r="M157" s="128" t="s">
        <v>178</v>
      </c>
      <c r="N157" s="105" t="s">
        <v>178</v>
      </c>
      <c r="O157" s="128" t="s">
        <v>178</v>
      </c>
      <c r="P157" s="119" t="s">
        <v>178</v>
      </c>
      <c r="Q157" s="128" t="s">
        <v>178</v>
      </c>
      <c r="R157" s="128"/>
      <c r="S157" s="145">
        <v>0</v>
      </c>
      <c r="T157" s="145"/>
      <c r="U157" s="128" t="s">
        <v>178</v>
      </c>
      <c r="V157" s="128" t="s">
        <v>178</v>
      </c>
      <c r="W157" s="152">
        <v>0</v>
      </c>
      <c r="X157" s="133">
        <f t="shared" si="18"/>
        <v>0</v>
      </c>
      <c r="Y157" s="133">
        <f t="shared" si="17"/>
        <v>0</v>
      </c>
      <c r="Z157" s="147" t="s">
        <v>392</v>
      </c>
      <c r="AA157" s="118" t="s">
        <v>10</v>
      </c>
      <c r="AB157" s="105" t="s">
        <v>11</v>
      </c>
    </row>
    <row r="158" spans="1:28" s="134" customFormat="1" ht="101.25" x14ac:dyDescent="0.25">
      <c r="A158" s="251"/>
      <c r="B158" s="299"/>
      <c r="C158" s="286"/>
      <c r="D158" s="234"/>
      <c r="E158" s="232"/>
      <c r="F158" s="235"/>
      <c r="G158" s="292"/>
      <c r="H158" s="118" t="s">
        <v>559</v>
      </c>
      <c r="I158" s="128" t="s">
        <v>166</v>
      </c>
      <c r="J158" s="105" t="s">
        <v>178</v>
      </c>
      <c r="K158" s="105" t="s">
        <v>178</v>
      </c>
      <c r="L158" s="105" t="s">
        <v>178</v>
      </c>
      <c r="M158" s="128" t="s">
        <v>178</v>
      </c>
      <c r="N158" s="105" t="s">
        <v>178</v>
      </c>
      <c r="O158" s="128" t="s">
        <v>178</v>
      </c>
      <c r="P158" s="119" t="s">
        <v>178</v>
      </c>
      <c r="Q158" s="128" t="s">
        <v>178</v>
      </c>
      <c r="R158" s="128"/>
      <c r="S158" s="145">
        <v>0</v>
      </c>
      <c r="T158" s="145"/>
      <c r="U158" s="128" t="s">
        <v>178</v>
      </c>
      <c r="V158" s="128" t="s">
        <v>178</v>
      </c>
      <c r="W158" s="152">
        <v>0</v>
      </c>
      <c r="X158" s="133">
        <f t="shared" si="18"/>
        <v>0</v>
      </c>
      <c r="Y158" s="133">
        <f t="shared" si="17"/>
        <v>0</v>
      </c>
      <c r="Z158" s="147" t="s">
        <v>392</v>
      </c>
      <c r="AA158" s="118" t="s">
        <v>10</v>
      </c>
      <c r="AB158" s="105" t="s">
        <v>11</v>
      </c>
    </row>
    <row r="159" spans="1:28" s="134" customFormat="1" ht="101.25" x14ac:dyDescent="0.25">
      <c r="A159" s="251"/>
      <c r="B159" s="299"/>
      <c r="C159" s="286"/>
      <c r="D159" s="234" t="s">
        <v>609</v>
      </c>
      <c r="E159" s="232" t="s">
        <v>610</v>
      </c>
      <c r="F159" s="235" t="s">
        <v>679</v>
      </c>
      <c r="G159" s="233">
        <v>44561</v>
      </c>
      <c r="H159" s="105" t="s">
        <v>611</v>
      </c>
      <c r="I159" s="128" t="s">
        <v>166</v>
      </c>
      <c r="J159" s="128" t="s">
        <v>166</v>
      </c>
      <c r="K159" s="105" t="s">
        <v>178</v>
      </c>
      <c r="L159" s="105" t="s">
        <v>178</v>
      </c>
      <c r="M159" s="128" t="s">
        <v>178</v>
      </c>
      <c r="N159" s="105" t="s">
        <v>205</v>
      </c>
      <c r="O159" s="119" t="s">
        <v>206</v>
      </c>
      <c r="P159" s="118" t="s">
        <v>250</v>
      </c>
      <c r="Q159" s="128" t="s">
        <v>252</v>
      </c>
      <c r="R159" s="128"/>
      <c r="S159" s="177">
        <v>0</v>
      </c>
      <c r="T159" s="177">
        <v>1000</v>
      </c>
      <c r="U159" s="128" t="s">
        <v>363</v>
      </c>
      <c r="V159" s="128" t="s">
        <v>616</v>
      </c>
      <c r="W159" s="152">
        <v>1853.97</v>
      </c>
      <c r="X159" s="133">
        <f t="shared" si="18"/>
        <v>0</v>
      </c>
      <c r="Y159" s="133">
        <f t="shared" si="17"/>
        <v>1853.97</v>
      </c>
      <c r="Z159" s="147" t="s">
        <v>392</v>
      </c>
      <c r="AA159" s="118" t="s">
        <v>10</v>
      </c>
      <c r="AB159" s="105" t="s">
        <v>18</v>
      </c>
    </row>
    <row r="160" spans="1:28" s="134" customFormat="1" ht="101.25" x14ac:dyDescent="0.25">
      <c r="A160" s="251"/>
      <c r="B160" s="299"/>
      <c r="C160" s="286"/>
      <c r="D160" s="234"/>
      <c r="E160" s="232"/>
      <c r="F160" s="235"/>
      <c r="G160" s="234"/>
      <c r="H160" s="105" t="s">
        <v>612</v>
      </c>
      <c r="I160" s="128" t="s">
        <v>166</v>
      </c>
      <c r="J160" s="105" t="s">
        <v>178</v>
      </c>
      <c r="K160" s="105" t="s">
        <v>178</v>
      </c>
      <c r="L160" s="105" t="s">
        <v>178</v>
      </c>
      <c r="M160" s="128" t="s">
        <v>178</v>
      </c>
      <c r="N160" s="105" t="s">
        <v>178</v>
      </c>
      <c r="O160" s="128" t="s">
        <v>178</v>
      </c>
      <c r="P160" s="119" t="s">
        <v>178</v>
      </c>
      <c r="Q160" s="128" t="s">
        <v>178</v>
      </c>
      <c r="R160" s="128"/>
      <c r="S160" s="145">
        <v>0</v>
      </c>
      <c r="T160" s="145"/>
      <c r="U160" s="128" t="s">
        <v>178</v>
      </c>
      <c r="V160" s="128" t="s">
        <v>178</v>
      </c>
      <c r="W160" s="152">
        <v>0</v>
      </c>
      <c r="X160" s="133">
        <f t="shared" si="18"/>
        <v>0</v>
      </c>
      <c r="Y160" s="133">
        <f t="shared" si="17"/>
        <v>0</v>
      </c>
      <c r="Z160" s="147" t="s">
        <v>392</v>
      </c>
      <c r="AA160" s="118" t="s">
        <v>10</v>
      </c>
      <c r="AB160" s="105" t="s">
        <v>18</v>
      </c>
    </row>
    <row r="161" spans="1:28" s="134" customFormat="1" ht="101.25" x14ac:dyDescent="0.25">
      <c r="A161" s="251"/>
      <c r="B161" s="299"/>
      <c r="C161" s="286"/>
      <c r="D161" s="234"/>
      <c r="E161" s="232"/>
      <c r="F161" s="235"/>
      <c r="G161" s="234"/>
      <c r="H161" s="105" t="s">
        <v>613</v>
      </c>
      <c r="I161" s="128" t="s">
        <v>166</v>
      </c>
      <c r="J161" s="105" t="s">
        <v>178</v>
      </c>
      <c r="K161" s="105" t="s">
        <v>178</v>
      </c>
      <c r="L161" s="105" t="s">
        <v>178</v>
      </c>
      <c r="M161" s="128" t="s">
        <v>178</v>
      </c>
      <c r="N161" s="105" t="s">
        <v>178</v>
      </c>
      <c r="O161" s="128" t="s">
        <v>178</v>
      </c>
      <c r="P161" s="119" t="s">
        <v>178</v>
      </c>
      <c r="Q161" s="128" t="s">
        <v>178</v>
      </c>
      <c r="R161" s="128"/>
      <c r="S161" s="145">
        <v>0</v>
      </c>
      <c r="T161" s="145"/>
      <c r="U161" s="128" t="s">
        <v>178</v>
      </c>
      <c r="V161" s="128" t="s">
        <v>178</v>
      </c>
      <c r="W161" s="152">
        <v>0</v>
      </c>
      <c r="X161" s="133">
        <f t="shared" si="18"/>
        <v>0</v>
      </c>
      <c r="Y161" s="133">
        <f t="shared" si="17"/>
        <v>0</v>
      </c>
      <c r="Z161" s="147" t="s">
        <v>392</v>
      </c>
      <c r="AA161" s="118" t="s">
        <v>10</v>
      </c>
      <c r="AB161" s="105" t="s">
        <v>18</v>
      </c>
    </row>
    <row r="162" spans="1:28" s="134" customFormat="1" ht="101.25" x14ac:dyDescent="0.25">
      <c r="A162" s="251"/>
      <c r="B162" s="299"/>
      <c r="C162" s="286"/>
      <c r="D162" s="234"/>
      <c r="E162" s="232"/>
      <c r="F162" s="235"/>
      <c r="G162" s="234"/>
      <c r="H162" s="105" t="s">
        <v>614</v>
      </c>
      <c r="I162" s="128" t="s">
        <v>166</v>
      </c>
      <c r="J162" s="105" t="s">
        <v>178</v>
      </c>
      <c r="K162" s="105" t="s">
        <v>178</v>
      </c>
      <c r="L162" s="105" t="s">
        <v>178</v>
      </c>
      <c r="M162" s="128" t="s">
        <v>178</v>
      </c>
      <c r="N162" s="105" t="s">
        <v>178</v>
      </c>
      <c r="O162" s="128" t="s">
        <v>178</v>
      </c>
      <c r="P162" s="119" t="s">
        <v>178</v>
      </c>
      <c r="Q162" s="128" t="s">
        <v>178</v>
      </c>
      <c r="R162" s="128"/>
      <c r="S162" s="145">
        <v>0</v>
      </c>
      <c r="T162" s="145"/>
      <c r="U162" s="128" t="s">
        <v>178</v>
      </c>
      <c r="V162" s="128" t="s">
        <v>178</v>
      </c>
      <c r="W162" s="152">
        <v>0</v>
      </c>
      <c r="X162" s="133">
        <f t="shared" si="18"/>
        <v>0</v>
      </c>
      <c r="Y162" s="133">
        <f t="shared" si="17"/>
        <v>0</v>
      </c>
      <c r="Z162" s="147" t="s">
        <v>392</v>
      </c>
      <c r="AA162" s="118" t="s">
        <v>10</v>
      </c>
      <c r="AB162" s="105" t="s">
        <v>18</v>
      </c>
    </row>
    <row r="163" spans="1:28" s="134" customFormat="1" ht="101.25" x14ac:dyDescent="0.25">
      <c r="A163" s="251"/>
      <c r="B163" s="299"/>
      <c r="C163" s="287"/>
      <c r="D163" s="234"/>
      <c r="E163" s="232"/>
      <c r="F163" s="235"/>
      <c r="G163" s="234"/>
      <c r="H163" s="105" t="s">
        <v>565</v>
      </c>
      <c r="I163" s="128" t="s">
        <v>166</v>
      </c>
      <c r="J163" s="105" t="s">
        <v>178</v>
      </c>
      <c r="K163" s="105" t="s">
        <v>178</v>
      </c>
      <c r="L163" s="105" t="s">
        <v>178</v>
      </c>
      <c r="M163" s="128" t="s">
        <v>178</v>
      </c>
      <c r="N163" s="105" t="s">
        <v>178</v>
      </c>
      <c r="O163" s="128" t="s">
        <v>178</v>
      </c>
      <c r="P163" s="119" t="s">
        <v>178</v>
      </c>
      <c r="Q163" s="128" t="s">
        <v>178</v>
      </c>
      <c r="R163" s="128"/>
      <c r="S163" s="145">
        <v>0</v>
      </c>
      <c r="T163" s="145"/>
      <c r="U163" s="128" t="s">
        <v>178</v>
      </c>
      <c r="V163" s="128" t="s">
        <v>178</v>
      </c>
      <c r="W163" s="152">
        <v>0</v>
      </c>
      <c r="X163" s="133">
        <f t="shared" si="18"/>
        <v>0</v>
      </c>
      <c r="Y163" s="133">
        <f t="shared" si="17"/>
        <v>0</v>
      </c>
      <c r="Z163" s="147" t="s">
        <v>392</v>
      </c>
      <c r="AA163" s="118" t="s">
        <v>10</v>
      </c>
      <c r="AB163" s="105" t="s">
        <v>18</v>
      </c>
    </row>
    <row r="164" spans="1:28" s="93" customFormat="1" ht="21" thickBot="1" x14ac:dyDescent="0.3">
      <c r="A164" s="134" t="s">
        <v>661</v>
      </c>
      <c r="C164" s="104"/>
      <c r="D164" s="100"/>
      <c r="E164" s="100"/>
      <c r="F164" s="104"/>
      <c r="G164" s="99"/>
      <c r="H164" s="100"/>
      <c r="I164" s="99"/>
      <c r="J164" s="99"/>
      <c r="K164" s="99"/>
      <c r="L164" s="99"/>
      <c r="M164" s="99"/>
      <c r="N164" s="100"/>
      <c r="O164" s="99"/>
      <c r="P164" s="99"/>
      <c r="Q164" s="99"/>
      <c r="R164" s="99"/>
      <c r="S164" s="101"/>
      <c r="T164" s="101"/>
      <c r="U164" s="99"/>
      <c r="V164" s="99"/>
      <c r="W164" s="102"/>
      <c r="X164" s="99"/>
      <c r="Y164" s="99"/>
      <c r="Z164" s="103"/>
      <c r="AA164" s="99"/>
      <c r="AB164" s="99"/>
    </row>
    <row r="165" spans="1:28" x14ac:dyDescent="0.25">
      <c r="S165" s="190"/>
      <c r="T165" s="190"/>
    </row>
    <row r="166" spans="1:28" x14ac:dyDescent="0.25">
      <c r="S166" s="190"/>
      <c r="T166" s="191"/>
    </row>
    <row r="167" spans="1:28" x14ac:dyDescent="0.25">
      <c r="S167" s="190"/>
      <c r="T167" s="199"/>
    </row>
  </sheetData>
  <autoFilter ref="A7:AF167" xr:uid="{33E3818A-0EF0-4039-A7D3-BB782FD560BD}"/>
  <mergeCells count="158">
    <mergeCell ref="A101:A163"/>
    <mergeCell ref="A1:C3"/>
    <mergeCell ref="D1:Z3"/>
    <mergeCell ref="F128:F137"/>
    <mergeCell ref="G128:G137"/>
    <mergeCell ref="B101:B163"/>
    <mergeCell ref="C101:C163"/>
    <mergeCell ref="F45:F49"/>
    <mergeCell ref="D45:D49"/>
    <mergeCell ref="F50:F69"/>
    <mergeCell ref="D50:D69"/>
    <mergeCell ref="E45:E49"/>
    <mergeCell ref="E50:E69"/>
    <mergeCell ref="D138:D143"/>
    <mergeCell ref="D144:D155"/>
    <mergeCell ref="E144:E155"/>
    <mergeCell ref="F144:F155"/>
    <mergeCell ref="G144:G155"/>
    <mergeCell ref="E156:E158"/>
    <mergeCell ref="F156:F158"/>
    <mergeCell ref="E159:E163"/>
    <mergeCell ref="D159:D163"/>
    <mergeCell ref="F159:F163"/>
    <mergeCell ref="G156:G158"/>
    <mergeCell ref="D112:D114"/>
    <mergeCell ref="E112:E114"/>
    <mergeCell ref="F112:F114"/>
    <mergeCell ref="G159:G163"/>
    <mergeCell ref="D156:D158"/>
    <mergeCell ref="F138:F143"/>
    <mergeCell ref="E138:E143"/>
    <mergeCell ref="G138:G143"/>
    <mergeCell ref="D124:D127"/>
    <mergeCell ref="E124:E127"/>
    <mergeCell ref="F124:F127"/>
    <mergeCell ref="G112:G114"/>
    <mergeCell ref="G124:G127"/>
    <mergeCell ref="D128:D137"/>
    <mergeCell ref="E128:E137"/>
    <mergeCell ref="E115:E123"/>
    <mergeCell ref="D115:D123"/>
    <mergeCell ref="F115:F123"/>
    <mergeCell ref="G115:G123"/>
    <mergeCell ref="E18:E21"/>
    <mergeCell ref="F18:F21"/>
    <mergeCell ref="E70:E75"/>
    <mergeCell ref="D104:D106"/>
    <mergeCell ref="E104:E106"/>
    <mergeCell ref="F104:F106"/>
    <mergeCell ref="G104:G106"/>
    <mergeCell ref="F108:F111"/>
    <mergeCell ref="G108:G111"/>
    <mergeCell ref="E108:E111"/>
    <mergeCell ref="D108:D111"/>
    <mergeCell ref="F40:F44"/>
    <mergeCell ref="E40:E44"/>
    <mergeCell ref="D40:D44"/>
    <mergeCell ref="B35:B49"/>
    <mergeCell ref="F70:F75"/>
    <mergeCell ref="G70:G75"/>
    <mergeCell ref="D76:D81"/>
    <mergeCell ref="E76:E81"/>
    <mergeCell ref="F76:F81"/>
    <mergeCell ref="G76:G81"/>
    <mergeCell ref="G40:G44"/>
    <mergeCell ref="G45:G49"/>
    <mergeCell ref="E6:E7"/>
    <mergeCell ref="I6:I7"/>
    <mergeCell ref="M6:S6"/>
    <mergeCell ref="H6:H7"/>
    <mergeCell ref="F6:F7"/>
    <mergeCell ref="G6:G7"/>
    <mergeCell ref="A5:C5"/>
    <mergeCell ref="Y33:Y34"/>
    <mergeCell ref="D35:D39"/>
    <mergeCell ref="E35:E39"/>
    <mergeCell ref="F35:F39"/>
    <mergeCell ref="G35:G39"/>
    <mergeCell ref="D33:D34"/>
    <mergeCell ref="E33:E34"/>
    <mergeCell ref="F33:F34"/>
    <mergeCell ref="G28:G32"/>
    <mergeCell ref="X22:X23"/>
    <mergeCell ref="B8:B34"/>
    <mergeCell ref="F8:F9"/>
    <mergeCell ref="G8:G9"/>
    <mergeCell ref="D28:D32"/>
    <mergeCell ref="E28:E32"/>
    <mergeCell ref="F28:F32"/>
    <mergeCell ref="G33:G34"/>
    <mergeCell ref="E22:E26"/>
    <mergeCell ref="F22:F26"/>
    <mergeCell ref="E8:E9"/>
    <mergeCell ref="A8:A34"/>
    <mergeCell ref="A35:A49"/>
    <mergeCell ref="A50:A81"/>
    <mergeCell ref="G50:G69"/>
    <mergeCell ref="G22:G26"/>
    <mergeCell ref="AA1:AB1"/>
    <mergeCell ref="AA2:AB2"/>
    <mergeCell ref="AA3:AB3"/>
    <mergeCell ref="AB6:AB7"/>
    <mergeCell ref="J6:J7"/>
    <mergeCell ref="K6:K7"/>
    <mergeCell ref="L6:L7"/>
    <mergeCell ref="U6:W6"/>
    <mergeCell ref="Z6:Z7"/>
    <mergeCell ref="AA6:AA7"/>
    <mergeCell ref="X6:Y6"/>
    <mergeCell ref="D5:I5"/>
    <mergeCell ref="J5:L5"/>
    <mergeCell ref="M5:Y5"/>
    <mergeCell ref="Z5:AA5"/>
    <mergeCell ref="C6:C7"/>
    <mergeCell ref="A82:A86"/>
    <mergeCell ref="B87:B99"/>
    <mergeCell ref="C87:C99"/>
    <mergeCell ref="A6:A7"/>
    <mergeCell ref="B6:B7"/>
    <mergeCell ref="D6:D7"/>
    <mergeCell ref="D8:D9"/>
    <mergeCell ref="C82:C86"/>
    <mergeCell ref="D97:D98"/>
    <mergeCell ref="D82:D86"/>
    <mergeCell ref="B82:B86"/>
    <mergeCell ref="A87:A99"/>
    <mergeCell ref="C8:C34"/>
    <mergeCell ref="C35:C49"/>
    <mergeCell ref="C50:C81"/>
    <mergeCell ref="D10:D17"/>
    <mergeCell ref="D18:D21"/>
    <mergeCell ref="D70:D75"/>
    <mergeCell ref="D22:D26"/>
    <mergeCell ref="B50:B81"/>
    <mergeCell ref="T10:T21"/>
    <mergeCell ref="T87:T100"/>
    <mergeCell ref="T101:T107"/>
    <mergeCell ref="E97:E98"/>
    <mergeCell ref="G97:G98"/>
    <mergeCell ref="D101:D103"/>
    <mergeCell ref="E101:E103"/>
    <mergeCell ref="F101:F103"/>
    <mergeCell ref="G101:G103"/>
    <mergeCell ref="D87:D93"/>
    <mergeCell ref="E87:E93"/>
    <mergeCell ref="F87:F93"/>
    <mergeCell ref="G87:G93"/>
    <mergeCell ref="D94:D96"/>
    <mergeCell ref="E94:E96"/>
    <mergeCell ref="F94:F96"/>
    <mergeCell ref="G94:G96"/>
    <mergeCell ref="E82:E86"/>
    <mergeCell ref="F82:F86"/>
    <mergeCell ref="G82:G86"/>
    <mergeCell ref="E10:E17"/>
    <mergeCell ref="F10:F17"/>
    <mergeCell ref="G10:G17"/>
    <mergeCell ref="G18:G21"/>
  </mergeCells>
  <phoneticPr fontId="10" type="noConversion"/>
  <dataValidations disablePrompts="1" xWindow="316" yWindow="462" count="15">
    <dataValidation allowBlank="1" showInputMessage="1" showErrorMessage="1" prompt="Este espacio será diligenciado por la OAPII. Puede realizar la consulta de la alineación en la hoja denominada alineación MEGA - PND" sqref="B6:B8" xr:uid="{80A30948-3BEC-4EE9-BDEA-37A9F4880685}"/>
    <dataValidation allowBlank="1" showInputMessage="1" showErrorMessage="1" prompt="Seleccione los indicadores estratégicos que orientarán la formulación de sus programas estratégicos." sqref="C6:C9" xr:uid="{55562C7A-E341-4DB0-9629-C9F4D57AA303}"/>
    <dataValidation allowBlank="1" showInputMessage="1" showErrorMessage="1" prompt="Registre aquí el programa estratégico que desde su área aportara a uno o varios pilares de la Mega" sqref="D6:D7" xr:uid="{19603089-BEA2-420F-883B-DC49B26245DD}"/>
    <dataValidation allowBlank="1" showInputMessage="1" showErrorMessage="1" prompt="Registre la descripción de su programa estratégico" sqref="E6:E7" xr:uid="{ADF9E2E6-35FB-4BAC-BCC1-C8F48DB45CF0}"/>
    <dataValidation allowBlank="1" showInputMessage="1" showErrorMessage="1" prompt="Registre el indicador programático que medira la gestión y resultados de su programa. Tome como insumo los formulados en 2020 o formule se es pertinente.Se deben honrar los indicadores PND. Revise hoja de Indicadores Estratégico-Programático. " sqref="F6:F7" xr:uid="{2C588BE7-CBAD-4FF6-951C-963898F651ED}"/>
    <dataValidation allowBlank="1" showInputMessage="1" showErrorMessage="1" prompt="Se debe registrar a diciembre de 2020_x000a_" sqref="G6:G7" xr:uid="{033A3FE4-4C8B-4AA8-AEDE-56AAAD368799}"/>
    <dataValidation allowBlank="1" showInputMessage="1" showErrorMessage="1" prompt="Registre la iniciativas/estrategias que permitiran lograr el objetivo del programa estratégico establecido; que a su vez deberá aportar al logro de los objetivos estratégicos /pilares de la MEGA." sqref="H6:H7" xr:uid="{6D85C4DF-CD78-450D-8AD2-D4386F734FE7}"/>
    <dataValidation allowBlank="1" showInputMessage="1" showErrorMessage="1" prompt="Incluya el rubro presupuestal que respaldara los recursos de la iniciativa." sqref="R7" xr:uid="{65682EB5-924E-4D19-B537-D7E78F3BF14C}"/>
    <dataValidation allowBlank="1" showInputMessage="1" showErrorMessage="1" prompt="Los recursos de inversión que financiarán el (los) programas estratégicos de las áreas deberan sumar los recursos disponibles de los proyectos de inversión a su cargo." sqref="S7:T7" xr:uid="{39C55FCC-0661-4ECD-AA6A-8D70AC569646}"/>
    <dataValidation allowBlank="1" showInputMessage="1" showErrorMessage="1" prompt="Inlcuye mpayor información de las otras fuentes financiación: por ejemplo: FFJC recursos provenientes del Convenio XXX de 2019." sqref="V7" xr:uid="{A71093D1-2B3C-41FE-86C6-445B3B8C77B8}"/>
    <dataValidation type="date" allowBlank="1" showInputMessage="1" showErrorMessage="1" sqref="G22 G10 G18 G45 G128 G35 G33 G27:G28" xr:uid="{16F2C69E-0FC9-4B54-B3CF-57964A96B6C7}">
      <formula1>44197</formula1>
      <formula2>44561</formula2>
    </dataValidation>
    <dataValidation allowBlank="1" showInputMessage="1" showErrorMessage="1" prompt="Espacio a validar por la OAPII. Suma los aportes por iniciativa estratégica al programa estratégica. Al finalizar la suma de lainversión de todos los programas estratégicos debe sumar el presupuesto de inversión de la entidad." sqref="X7" xr:uid="{EAC21BA5-1ECC-46A7-A074-02202F7EA652}"/>
    <dataValidation allowBlank="1" showInputMessage="1" showErrorMessage="1" prompt="Registre aquí la actividad del gasto que respaldará la ejecución de la iniciativa estratégica (si iniciativa se financie con recursos PGN).  Si no existe actividad del gasto, seleccione esta opción, luego  registre la descripción para efectuar su creación" sqref="Q7" xr:uid="{121168E4-4BDC-4C18-8392-104CA5362C26}"/>
    <dataValidation allowBlank="1" showInputMessage="1" showErrorMessage="1" prompt="Seleccione el área del Ministerio encargada de ejecutar el programa estratégico" sqref="AB6:AB7" xr:uid="{D92C1ADD-A3CB-4CD1-AB5A-D5BCF0087679}"/>
    <dataValidation allowBlank="1" showInputMessage="1" showErrorMessage="1" prompt="Registre la inversión de otras fuentes (pesos) para financiar la iniciativa." sqref="Y7" xr:uid="{03992C42-86D1-4C5E-B519-6700F0D47AC5}"/>
  </dataValidations>
  <printOptions horizontalCentered="1" verticalCentered="1"/>
  <pageMargins left="0.25" right="0.25" top="0.75" bottom="0.75" header="0.3" footer="0.3"/>
  <pageSetup scale="10" orientation="portrait" r:id="rId1"/>
  <rowBreaks count="1" manualBreakCount="1">
    <brk id="86" max="27" man="1"/>
  </rowBreaks>
  <drawing r:id="rId2"/>
  <legacyDrawing r:id="rId3"/>
  <extLst>
    <ext xmlns:x14="http://schemas.microsoft.com/office/spreadsheetml/2009/9/main" uri="{CCE6A557-97BC-4b89-ADB6-D9C93CAAB3DF}">
      <x14:dataValidations xmlns:xm="http://schemas.microsoft.com/office/excel/2006/main" disablePrompts="1" xWindow="316" yWindow="462" count="23">
        <x14:dataValidation type="list" allowBlank="1" showInputMessage="1" showErrorMessage="1" xr:uid="{0FF9B9FF-93EE-48E9-A0FB-250B3D8243F2}">
          <x14:formula1>
            <xm:f>'Listas Ind. Estratégicos'!$B$3:$B$39</xm:f>
          </x14:formula1>
          <xm:sqref>C10:C11 C14:C34</xm:sqref>
        </x14:dataValidation>
        <x14:dataValidation type="list" allowBlank="1" showInputMessage="1" showErrorMessage="1" xr:uid="{5A96D15A-170B-43F1-922B-834EDC159EF7}">
          <x14:formula1>
            <xm:f>'Listas cobert, conpes, trazado'!$B$2:$B$3</xm:f>
          </x14:formula1>
          <xm:sqref>I159:J159 I164:I1048576 I108:J127 I4:I86</xm:sqref>
        </x14:dataValidation>
        <x14:dataValidation type="list" allowBlank="1" showInputMessage="1" showErrorMessage="1" xr:uid="{77C84765-3E7B-4C15-8CD5-96F1DC39E2BB}">
          <x14:formula1>
            <xm:f>'Listas documentos CONPES'!$D$2:$D$16</xm:f>
          </x14:formula1>
          <xm:sqref>K35:K39 J164:J1048576 K28:K32 K17:K21 K46:K52 J4:J86 K10:K15</xm:sqref>
        </x14:dataValidation>
        <x14:dataValidation type="list" allowBlank="1" showInputMessage="1" showErrorMessage="1" xr:uid="{DB2CB2E3-8683-4FA5-B020-43062FAE1F90}">
          <x14:formula1>
            <xm:f>'Listas cobert, conpes, trazado'!$K$2:$K$8</xm:f>
          </x14:formula1>
          <xm:sqref>U101 U128:U1048576 U4:U86 U106</xm:sqref>
        </x14:dataValidation>
        <x14:dataValidation type="list" allowBlank="1" showInputMessage="1" showErrorMessage="1" xr:uid="{94CBAC68-7611-4666-991F-F9B59C1DE70C}">
          <x14:formula1>
            <xm:f>'Listas cobert, conpes, trazado'!$N$2:$N$18</xm:f>
          </x14:formula1>
          <xm:sqref>Z104 Z108:Z1048576 Z4:Z86</xm:sqref>
        </x14:dataValidation>
        <x14:dataValidation type="list" allowBlank="1" showInputMessage="1" showErrorMessage="1" xr:uid="{B28A1EB0-BBAD-4E7F-BE75-A44761CB81FA}">
          <x14:formula1>
            <xm:f>'Listas cobert, conpes, trazado'!$Q$2:$Q$18</xm:f>
          </x14:formula1>
          <xm:sqref>AB50:AB86 AB8:AB32 AB104:AB163</xm:sqref>
        </x14:dataValidation>
        <x14:dataValidation type="list" allowBlank="1" showInputMessage="1" showErrorMessage="1" xr:uid="{080AF426-1D6A-463D-A5F9-32EB2D3BA180}">
          <x14:formula1>
            <xm:f>'Listas presupuestales'!$B$4:$B$8</xm:f>
          </x14:formula1>
          <xm:sqref>U121 M108:M1048576 P121 M4:M86 M106</xm:sqref>
        </x14:dataValidation>
        <x14:dataValidation type="list" allowBlank="1" showInputMessage="1" showErrorMessage="1" xr:uid="{B730B511-F032-4454-93FA-161BE23D2A3B}">
          <x14:formula1>
            <xm:f>'Listas presupuestales'!$E$4:$E$16</xm:f>
          </x14:formula1>
          <xm:sqref>V121 N108:N1048576 Q121 N98 N4:N86 N106</xm:sqref>
        </x14:dataValidation>
        <x14:dataValidation type="list" allowBlank="1" showInputMessage="1" showErrorMessage="1" xr:uid="{BE434271-C694-4E5C-9C82-51382088BCF1}">
          <x14:formula1>
            <xm:f>'Listas presupuestales'!$G$4:$G$16</xm:f>
          </x14:formula1>
          <xm:sqref>O160:O1048576 O147:O158 O108:O116 O118:O145 O4:O6 O50:O86 O98 O8:O34 O106</xm:sqref>
        </x14:dataValidation>
        <x14:dataValidation type="list" allowBlank="1" showInputMessage="1" showErrorMessage="1" xr:uid="{EBA1D2B2-0EE1-4A97-9B12-7D0F928D5876}">
          <x14:formula1>
            <xm:f>'Listas presupuestales'!$J$4:$J$28</xm:f>
          </x14:formula1>
          <xm:sqref>P141:P163 P122:P139 P76:P81 P28:P34 P16 P40:P45 P108:P120 P50:P69 P106</xm:sqref>
        </x14:dataValidation>
        <x14:dataValidation type="list" allowBlank="1" showInputMessage="1" showErrorMessage="1" xr:uid="{6BBBB8FC-4DF3-44A1-AA26-0E5DE53545AD}">
          <x14:formula1>
            <xm:f>'file:///D:\COLCIENCIAS\dpyate\INSTITUCIONALES\DIANA YATE VIRGUES\2020\Planeación 2021\Ejercicio planeación Ministra 15122020\Formatos plan de acción 2021\[Plan de Acción Institicional Minciencias 2021-Consolidado Vocaciones.xlsx]Listas presupuestales'!#REF!</xm:f>
          </x14:formula1>
          <xm:sqref>Q17:Q21 P17 P10:Q15</xm:sqref>
        </x14:dataValidation>
        <x14:dataValidation type="list" allowBlank="1" showInputMessage="1" showErrorMessage="1" xr:uid="{4F05497D-0C0C-4362-B44D-9F06CBD25166}">
          <x14:formula1>
            <xm:f>'Listas documentos CONPES'!$V$2:$V$57</xm:f>
          </x14:formula1>
          <xm:sqref>K26:K27 K40:K45</xm:sqref>
        </x14:dataValidation>
        <x14:dataValidation type="list" allowBlank="1" showInputMessage="1" showErrorMessage="1" xr:uid="{78CA0591-0E9D-42D9-9360-627829473EA3}">
          <x14:formula1>
            <xm:f>'file:///D:\COLCIENCIAS\dpyate\INSTITUCIONALES\DIANA YATE VIRGUES\2020\Planeación 2021\Ejercicio planeación Ministra 15122020\Formatos plan de acción 2021\[Plan de Acción Institicional Minciencias 2021 Versión Preliminar OCAD vf.xlsx]Listas cobert, conpes, trazado'!#REF!</xm:f>
          </x14:formula1>
          <xm:sqref>AB33:AB34</xm:sqref>
        </x14:dataValidation>
        <x14:dataValidation type="list" allowBlank="1" showInputMessage="1" showErrorMessage="1" xr:uid="{16467D46-DEB1-4850-9EE8-5FF39134693A}">
          <x14:formula1>
            <xm:f>'file:///D:\COLCIENCIAS\dpyate\INSTITUCIONALES\DIANA YATE VIRGUES\2020\Planeación 2021\Ejercicio planeación Ministra 15122020\Formatos plan de acción 2021\[Plan de Acción Institicional Minciencias 2021 Versión Preliminar OCAD vf.xlsx]Listas documentos CONPES'!#REF!</xm:f>
          </x14:formula1>
          <xm:sqref>K33:K34</xm:sqref>
        </x14:dataValidation>
        <x14:dataValidation type="list" allowBlank="1" showInputMessage="1" showErrorMessage="1" xr:uid="{EF1657CF-F71B-46EC-8109-40D2F515136A}">
          <x14:formula1>
            <xm:f>'Listas presupuestales'!$N$4:$N$158</xm:f>
          </x14:formula1>
          <xm:sqref>Q141 Q40:Q45 Q76:Q84 Q139 Q26:Q34 Q16 Q50:Q69 Q106</xm:sqref>
        </x14:dataValidation>
        <x14:dataValidation type="list" allowBlank="1" showInputMessage="1" showErrorMessage="1" xr:uid="{253BECA7-1919-4EF6-B136-8F162CDF01D6}">
          <x14:formula1>
            <xm:f>'file:///D:\COLCIENCIAS\dpyate\INSTITUCIONALES\DIANA YATE VIRGUES\2020\Planeación 2021\Ejercicio planeación Ministra 15122020\Formatos plan de acción 2021\[Plan de Acción Institicional Minciencias 2021 Versión Preliminar_ASC.xlsx]Listas presupuestales'!#REF!</xm:f>
          </x14:formula1>
          <xm:sqref>P46:Q49 P35:Q39 O35:O49</xm:sqref>
        </x14:dataValidation>
        <x14:dataValidation type="list" allowBlank="1" showInputMessage="1" showErrorMessage="1" xr:uid="{91920377-B060-48C8-9FB4-D48A118FFCE0}">
          <x14:formula1>
            <xm:f>'file:///D:\COLCIENCIAS\dpyate\INSTITUCIONALES\DIANA YATE VIRGUES\2020\Planeación 2021\Ejercicio planeación Ministra 15122020\Formatos plan de acción 2021\[Plan de Acción Institicional Minciencias 2021 Versión Preliminar_ASC.xlsx]Listas cobert, conpes, trazado'!#REF!</xm:f>
          </x14:formula1>
          <xm:sqref>AC39:AC46 AB35:AB49</xm:sqref>
        </x14:dataValidation>
        <x14:dataValidation type="list" allowBlank="1" showInputMessage="1" showErrorMessage="1" xr:uid="{F7F1BB7C-C96B-4A26-AEF9-0023B5B94F9B}">
          <x14:formula1>
            <xm:f>'Listas cobert, conpes, trazado'!$G$2:$G$9</xm:f>
          </x14:formula1>
          <xm:sqref>L164:L1048576 L4:L86</xm:sqref>
        </x14:dataValidation>
        <x14:dataValidation type="list" allowBlank="1" showInputMessage="1" showErrorMessage="1" xr:uid="{D895BA18-E747-49DA-935A-240BBC637FDF}">
          <x14:formula1>
            <xm:f>'D:\COLCIENCIAS\dpyate\INSTITUCIONALES\DIANA YATE VIRGUES\2020\Planeación 2021\Ejercicio planeación Ministra 15122020\Fichas de programa\[Plan de Acción Institicional Minciencias 2021 (Colombia BIO).xlsx]Listas presupuestales'!#REF!</xm:f>
          </x14:formula1>
          <xm:sqref>P82 P85:P86</xm:sqref>
        </x14:dataValidation>
        <x14:dataValidation type="list" allowBlank="1" showInputMessage="1" showErrorMessage="1" xr:uid="{8DC03804-D7BC-4C62-8164-581A33E71B23}">
          <x14:formula1>
            <xm:f>'F:\backup  DELL\INFORMES DE SEGUIMIENTO\PAI\Planeación Estratégica 2021\Fichas PAI preliminares\[Plan de Acción Institicional Minciencias 2021 Versión Preliminar 31-12-2020 (1).xlsx]Listas presupuestales'!#REF!</xm:f>
          </x14:formula1>
          <xm:sqref>O117 M107:Q107 O159 O146 P87:Q105 M87:M105 N87:O97 N99:O105</xm:sqref>
        </x14:dataValidation>
        <x14:dataValidation type="list" allowBlank="1" showInputMessage="1" showErrorMessage="1" xr:uid="{F0188126-B26A-4314-ABC2-D4D0C66AA69F}">
          <x14:formula1>
            <xm:f>'F:\backup  DELL\INFORMES DE SEGUIMIENTO\PAI\Planeación Estratégica 2021\Fichas PAI preliminares\[Plan de Acción Institicional Minciencias 2021 Versión Preliminar 31-12-2020 (1).xlsx]Listas cobert, conpes, trazado'!#REF!</xm:f>
          </x14:formula1>
          <xm:sqref>U122:U127 L159 U108:U120 Z87:Z103 AB87:AB103 L87:L127 I87:I107 Z105:Z107</xm:sqref>
        </x14:dataValidation>
        <x14:dataValidation type="list" allowBlank="1" showDropDown="1" showInputMessage="1" showErrorMessage="1" xr:uid="{850891B8-9B23-4AAE-B952-D14927A97C2B}">
          <x14:formula1>
            <xm:f>'Listas presupuestales'!$G$4:$G$16</xm:f>
          </x14:formula1>
          <xm:sqref>O7</xm:sqref>
        </x14:dataValidation>
        <x14:dataValidation type="list" allowBlank="1" showInputMessage="1" showErrorMessage="1" xr:uid="{09C105F7-0FC6-4637-AFDA-8E271D01E1E7}">
          <x14:formula1>
            <xm:f>'F:\backup  DELL\INFORMES DE SEGUIMIENTO\PAI\Planeación Estratégica 2021\Fichas PAI preliminares\[Plan de Acción Institicional Minciencias 2021 Versión Preliminar 31-12-2020 (1).xlsx]Listas documentos CONPES'!#REF!</xm:f>
          </x14:formula1>
          <xm:sqref>J87:J107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56F0-B72D-465D-AE70-88DD5153C36F}">
  <sheetPr>
    <tabColor rgb="FF0070C0"/>
  </sheetPr>
  <dimension ref="A2:D29"/>
  <sheetViews>
    <sheetView showGridLines="0" topLeftCell="A15" zoomScale="80" zoomScaleNormal="80" zoomScaleSheetLayoutView="70" zoomScalePageLayoutView="80" workbookViewId="0">
      <selection activeCell="A16" sqref="A16:A18"/>
    </sheetView>
  </sheetViews>
  <sheetFormatPr baseColWidth="10" defaultColWidth="11.42578125" defaultRowHeight="14.25" x14ac:dyDescent="0.25"/>
  <cols>
    <col min="1" max="1" width="22" style="1" customWidth="1"/>
    <col min="2" max="2" width="202.28515625" style="1" customWidth="1"/>
    <col min="3" max="3" width="20.42578125" style="1" customWidth="1"/>
    <col min="4" max="4" width="14.42578125" style="1" customWidth="1"/>
    <col min="5" max="5" width="11.42578125" style="1"/>
    <col min="6" max="6" width="15.140625" style="1" bestFit="1" customWidth="1"/>
    <col min="7" max="16384" width="11.42578125" style="1"/>
  </cols>
  <sheetData>
    <row r="2" spans="1:4" ht="25.9" customHeight="1" x14ac:dyDescent="0.25">
      <c r="A2" s="310" t="s">
        <v>69</v>
      </c>
      <c r="B2" s="311"/>
      <c r="C2" s="311"/>
      <c r="D2" s="312"/>
    </row>
    <row r="4" spans="1:4" ht="60" customHeight="1" thickBot="1" x14ac:dyDescent="0.3">
      <c r="A4" s="111" t="s">
        <v>5</v>
      </c>
      <c r="B4" s="111" t="s">
        <v>6</v>
      </c>
      <c r="C4" s="112" t="s">
        <v>7</v>
      </c>
      <c r="D4" s="111" t="s">
        <v>8</v>
      </c>
    </row>
    <row r="5" spans="1:4" ht="38.25" customHeight="1" thickBot="1" x14ac:dyDescent="0.3">
      <c r="A5" s="113">
        <v>44225</v>
      </c>
      <c r="B5" s="114" t="s">
        <v>797</v>
      </c>
      <c r="C5" s="115" t="s">
        <v>20</v>
      </c>
      <c r="D5" s="116">
        <v>1</v>
      </c>
    </row>
    <row r="6" spans="1:4" ht="409.6" customHeight="1" x14ac:dyDescent="0.25">
      <c r="A6" s="313">
        <v>44334</v>
      </c>
      <c r="B6" s="195" t="s">
        <v>691</v>
      </c>
      <c r="C6" s="316"/>
      <c r="D6" s="319">
        <v>2</v>
      </c>
    </row>
    <row r="7" spans="1:4" ht="55.5" customHeight="1" x14ac:dyDescent="0.25">
      <c r="A7" s="314"/>
      <c r="B7" s="164" t="s">
        <v>721</v>
      </c>
      <c r="C7" s="317"/>
      <c r="D7" s="320"/>
    </row>
    <row r="8" spans="1:4" ht="324.75" customHeight="1" x14ac:dyDescent="0.25">
      <c r="A8" s="314"/>
      <c r="B8" s="197" t="s">
        <v>734</v>
      </c>
      <c r="C8" s="317"/>
      <c r="D8" s="320"/>
    </row>
    <row r="9" spans="1:4" ht="195" customHeight="1" x14ac:dyDescent="0.25">
      <c r="A9" s="314"/>
      <c r="B9" s="196" t="s">
        <v>723</v>
      </c>
      <c r="C9" s="317"/>
      <c r="D9" s="320"/>
    </row>
    <row r="10" spans="1:4" ht="172.5" customHeight="1" x14ac:dyDescent="0.25">
      <c r="A10" s="314"/>
      <c r="B10" s="163" t="s">
        <v>798</v>
      </c>
      <c r="C10" s="317"/>
      <c r="D10" s="320"/>
    </row>
    <row r="11" spans="1:4" s="2" customFormat="1" ht="340.5" customHeight="1" x14ac:dyDescent="0.25">
      <c r="A11" s="314"/>
      <c r="B11" s="165" t="s">
        <v>725</v>
      </c>
      <c r="C11" s="317"/>
      <c r="D11" s="320"/>
    </row>
    <row r="12" spans="1:4" s="2" customFormat="1" ht="122.25" customHeight="1" x14ac:dyDescent="0.25">
      <c r="A12" s="314"/>
      <c r="B12" s="166" t="s">
        <v>795</v>
      </c>
      <c r="C12" s="317"/>
      <c r="D12" s="320"/>
    </row>
    <row r="13" spans="1:4" s="2" customFormat="1" ht="192" customHeight="1" x14ac:dyDescent="0.25">
      <c r="A13" s="314"/>
      <c r="B13" s="192" t="s">
        <v>726</v>
      </c>
      <c r="C13" s="317"/>
      <c r="D13" s="320"/>
    </row>
    <row r="14" spans="1:4" ht="409.5" customHeight="1" x14ac:dyDescent="0.25">
      <c r="A14" s="315"/>
      <c r="B14" s="193" t="s">
        <v>730</v>
      </c>
      <c r="C14" s="318"/>
      <c r="D14" s="320"/>
    </row>
    <row r="15" spans="1:4" ht="69.75" customHeight="1" thickBot="1" x14ac:dyDescent="0.3">
      <c r="A15" s="314"/>
      <c r="B15" s="209" t="s">
        <v>732</v>
      </c>
      <c r="C15" s="317"/>
      <c r="D15" s="320"/>
    </row>
    <row r="16" spans="1:4" ht="140.25" customHeight="1" x14ac:dyDescent="0.25">
      <c r="A16" s="324">
        <v>44428</v>
      </c>
      <c r="B16" s="214" t="s">
        <v>801</v>
      </c>
      <c r="C16" s="212" t="s">
        <v>802</v>
      </c>
      <c r="D16" s="321">
        <v>3</v>
      </c>
    </row>
    <row r="17" spans="1:4" ht="84.75" customHeight="1" x14ac:dyDescent="0.25">
      <c r="A17" s="325"/>
      <c r="B17" s="215" t="s">
        <v>804</v>
      </c>
      <c r="C17" s="211" t="s">
        <v>803</v>
      </c>
      <c r="D17" s="322"/>
    </row>
    <row r="18" spans="1:4" ht="104.25" customHeight="1" thickBot="1" x14ac:dyDescent="0.3">
      <c r="A18" s="326"/>
      <c r="B18" s="216" t="s">
        <v>805</v>
      </c>
      <c r="C18" s="213" t="s">
        <v>803</v>
      </c>
      <c r="D18" s="323"/>
    </row>
    <row r="19" spans="1:4" ht="30" customHeight="1" x14ac:dyDescent="0.25">
      <c r="A19" s="117"/>
      <c r="B19" s="210"/>
      <c r="C19" s="194"/>
      <c r="D19" s="194"/>
    </row>
    <row r="20" spans="1:4" ht="30" customHeight="1" x14ac:dyDescent="0.25">
      <c r="A20" s="117"/>
      <c r="B20" s="3"/>
      <c r="C20" s="7"/>
      <c r="D20" s="7"/>
    </row>
    <row r="21" spans="1:4" ht="30" customHeight="1" x14ac:dyDescent="0.3">
      <c r="A21" s="117"/>
      <c r="B21" s="4"/>
      <c r="C21" s="7"/>
      <c r="D21" s="7"/>
    </row>
    <row r="22" spans="1:4" ht="30" customHeight="1" x14ac:dyDescent="0.25">
      <c r="A22" s="117"/>
      <c r="B22" s="5"/>
      <c r="C22" s="7"/>
      <c r="D22" s="7"/>
    </row>
    <row r="23" spans="1:4" ht="30" customHeight="1" x14ac:dyDescent="0.3">
      <c r="A23" s="117"/>
      <c r="B23" s="8"/>
      <c r="C23" s="7"/>
      <c r="D23" s="7"/>
    </row>
    <row r="24" spans="1:4" ht="30" customHeight="1" x14ac:dyDescent="0.25">
      <c r="A24" s="117"/>
      <c r="B24" s="3"/>
      <c r="C24" s="7"/>
      <c r="D24" s="7"/>
    </row>
    <row r="25" spans="1:4" ht="30" customHeight="1" x14ac:dyDescent="0.25">
      <c r="A25" s="117"/>
      <c r="B25" s="3"/>
      <c r="C25" s="7"/>
      <c r="D25" s="7"/>
    </row>
    <row r="26" spans="1:4" ht="30" customHeight="1" x14ac:dyDescent="0.25">
      <c r="A26" s="117"/>
      <c r="B26" s="3"/>
      <c r="C26" s="7"/>
      <c r="D26" s="7"/>
    </row>
    <row r="27" spans="1:4" ht="16.5" x14ac:dyDescent="0.25">
      <c r="A27" s="117"/>
      <c r="B27" s="3"/>
      <c r="C27" s="7"/>
      <c r="D27" s="7"/>
    </row>
    <row r="28" spans="1:4" ht="16.5" x14ac:dyDescent="0.25">
      <c r="A28" s="117"/>
      <c r="B28" s="3"/>
      <c r="C28" s="7"/>
      <c r="D28" s="7"/>
    </row>
    <row r="29" spans="1:4" s="6" customFormat="1" ht="34.5" customHeight="1" x14ac:dyDescent="0.25">
      <c r="A29" s="117"/>
      <c r="B29" s="9"/>
      <c r="C29" s="9"/>
      <c r="D29" s="9"/>
    </row>
  </sheetData>
  <mergeCells count="6">
    <mergeCell ref="A2:D2"/>
    <mergeCell ref="A6:A15"/>
    <mergeCell ref="C6:C15"/>
    <mergeCell ref="D6:D15"/>
    <mergeCell ref="D16:D18"/>
    <mergeCell ref="A16:A18"/>
  </mergeCells>
  <printOptions horizontalCentered="1"/>
  <pageMargins left="0.51181102362204722" right="0.51181102362204722" top="0.55118110236220474" bottom="0.55118110236220474" header="0.31496062992125984" footer="0.31496062992125984"/>
  <pageSetup scale="3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85FA-BE7E-41FF-9C8F-ED9C1721E1D4}">
  <dimension ref="A1:K75"/>
  <sheetViews>
    <sheetView showGridLines="0" topLeftCell="D1" zoomScale="80" zoomScaleNormal="80" zoomScaleSheetLayoutView="50" workbookViewId="0">
      <selection activeCell="G8" sqref="G8:G11"/>
    </sheetView>
  </sheetViews>
  <sheetFormatPr baseColWidth="10" defaultColWidth="11.5703125" defaultRowHeight="14.25" x14ac:dyDescent="0.2"/>
  <cols>
    <col min="1" max="1" width="5.140625" style="180" customWidth="1"/>
    <col min="2" max="2" width="34.85546875" style="180" customWidth="1"/>
    <col min="3" max="3" width="50.28515625" style="180" customWidth="1"/>
    <col min="4" max="4" width="31" style="180" customWidth="1"/>
    <col min="5" max="5" width="32.28515625" style="180" customWidth="1"/>
    <col min="6" max="6" width="62" style="180" customWidth="1"/>
    <col min="7" max="7" width="45.5703125" style="180" customWidth="1"/>
    <col min="8" max="8" width="21.5703125" style="180" customWidth="1"/>
    <col min="9" max="9" width="29.42578125" style="180" customWidth="1"/>
    <col min="10" max="10" width="30.85546875" style="180" customWidth="1"/>
    <col min="11" max="11" width="16.85546875" style="180" bestFit="1" customWidth="1"/>
    <col min="12" max="12" width="18.42578125" style="180" bestFit="1" customWidth="1"/>
    <col min="13" max="16384" width="11.5703125" style="180"/>
  </cols>
  <sheetData>
    <row r="1" spans="1:10" ht="23.25" customHeight="1" x14ac:dyDescent="0.2">
      <c r="A1" s="327"/>
      <c r="B1" s="327"/>
      <c r="C1" s="327"/>
      <c r="D1" s="328" t="s">
        <v>720</v>
      </c>
      <c r="E1" s="328"/>
      <c r="F1" s="328"/>
      <c r="G1" s="328"/>
      <c r="H1" s="328"/>
      <c r="I1" s="328"/>
      <c r="J1" s="189" t="s">
        <v>17</v>
      </c>
    </row>
    <row r="2" spans="1:10" ht="28.5" customHeight="1" x14ac:dyDescent="0.2">
      <c r="A2" s="327"/>
      <c r="B2" s="327"/>
      <c r="C2" s="327"/>
      <c r="D2" s="328"/>
      <c r="E2" s="328"/>
      <c r="F2" s="328"/>
      <c r="G2" s="328"/>
      <c r="H2" s="328"/>
      <c r="I2" s="328"/>
      <c r="J2" s="189" t="s">
        <v>354</v>
      </c>
    </row>
    <row r="3" spans="1:10" ht="24" customHeight="1" x14ac:dyDescent="0.2">
      <c r="A3" s="327"/>
      <c r="B3" s="327"/>
      <c r="C3" s="327"/>
      <c r="D3" s="328"/>
      <c r="E3" s="328"/>
      <c r="F3" s="328"/>
      <c r="G3" s="328"/>
      <c r="H3" s="328"/>
      <c r="I3" s="328"/>
      <c r="J3" s="189" t="s">
        <v>735</v>
      </c>
    </row>
    <row r="5" spans="1:10" ht="15" x14ac:dyDescent="0.2">
      <c r="A5" s="201"/>
      <c r="B5" s="202"/>
      <c r="C5" s="202"/>
      <c r="D5" s="202"/>
      <c r="E5" s="202"/>
      <c r="F5" s="203"/>
      <c r="G5" s="202"/>
      <c r="H5" s="202"/>
      <c r="I5" s="203"/>
      <c r="J5" s="203"/>
    </row>
    <row r="6" spans="1:10" ht="36" customHeight="1" x14ac:dyDescent="0.2">
      <c r="A6" s="329" t="s">
        <v>712</v>
      </c>
      <c r="B6" s="329" t="s">
        <v>713</v>
      </c>
      <c r="C6" s="329" t="s">
        <v>714</v>
      </c>
      <c r="D6" s="329" t="s">
        <v>715</v>
      </c>
      <c r="E6" s="329" t="s">
        <v>716</v>
      </c>
      <c r="F6" s="329" t="s">
        <v>717</v>
      </c>
      <c r="G6" s="329" t="s">
        <v>718</v>
      </c>
      <c r="H6" s="329" t="s">
        <v>4</v>
      </c>
      <c r="I6" s="329" t="s">
        <v>719</v>
      </c>
      <c r="J6" s="329" t="s">
        <v>1</v>
      </c>
    </row>
    <row r="7" spans="1:10" ht="36" customHeight="1" x14ac:dyDescent="0.2">
      <c r="A7" s="330"/>
      <c r="B7" s="330"/>
      <c r="C7" s="330"/>
      <c r="D7" s="330"/>
      <c r="E7" s="330"/>
      <c r="F7" s="330"/>
      <c r="G7" s="330"/>
      <c r="H7" s="330"/>
      <c r="I7" s="329"/>
      <c r="J7" s="330"/>
    </row>
    <row r="8" spans="1:10" s="204" customFormat="1" ht="64.5" customHeight="1" x14ac:dyDescent="0.2">
      <c r="A8" s="331">
        <v>1</v>
      </c>
      <c r="B8" s="332" t="s">
        <v>736</v>
      </c>
      <c r="C8" s="331" t="s">
        <v>737</v>
      </c>
      <c r="D8" s="333" t="s">
        <v>738</v>
      </c>
      <c r="E8" s="331" t="s">
        <v>566</v>
      </c>
      <c r="F8" s="181" t="s">
        <v>739</v>
      </c>
      <c r="G8" s="331" t="s">
        <v>571</v>
      </c>
      <c r="H8" s="331" t="s">
        <v>740</v>
      </c>
      <c r="I8" s="331" t="s">
        <v>741</v>
      </c>
      <c r="J8" s="331" t="s">
        <v>3</v>
      </c>
    </row>
    <row r="9" spans="1:10" s="204" customFormat="1" ht="64.5" customHeight="1" x14ac:dyDescent="0.2">
      <c r="A9" s="331"/>
      <c r="B9" s="332"/>
      <c r="C9" s="331"/>
      <c r="D9" s="334"/>
      <c r="E9" s="331"/>
      <c r="F9" s="181" t="s">
        <v>569</v>
      </c>
      <c r="G9" s="331"/>
      <c r="H9" s="331"/>
      <c r="I9" s="331"/>
      <c r="J9" s="331"/>
    </row>
    <row r="10" spans="1:10" s="204" customFormat="1" ht="64.5" customHeight="1" x14ac:dyDescent="0.2">
      <c r="A10" s="331"/>
      <c r="B10" s="332"/>
      <c r="C10" s="331"/>
      <c r="D10" s="334"/>
      <c r="E10" s="331"/>
      <c r="F10" s="181" t="s">
        <v>742</v>
      </c>
      <c r="G10" s="331"/>
      <c r="H10" s="331"/>
      <c r="I10" s="331"/>
      <c r="J10" s="331"/>
    </row>
    <row r="11" spans="1:10" s="204" customFormat="1" ht="64.5" customHeight="1" x14ac:dyDescent="0.2">
      <c r="A11" s="331"/>
      <c r="B11" s="332"/>
      <c r="C11" s="331"/>
      <c r="D11" s="335"/>
      <c r="E11" s="331"/>
      <c r="F11" s="181" t="s">
        <v>614</v>
      </c>
      <c r="G11" s="331"/>
      <c r="H11" s="331"/>
      <c r="I11" s="331"/>
      <c r="J11" s="331"/>
    </row>
    <row r="12" spans="1:10" s="204" customFormat="1" ht="65.25" customHeight="1" x14ac:dyDescent="0.2">
      <c r="A12" s="336">
        <v>2</v>
      </c>
      <c r="B12" s="337" t="s">
        <v>743</v>
      </c>
      <c r="C12" s="336" t="s">
        <v>737</v>
      </c>
      <c r="D12" s="338" t="s">
        <v>738</v>
      </c>
      <c r="E12" s="336" t="s">
        <v>556</v>
      </c>
      <c r="F12" s="188" t="s">
        <v>634</v>
      </c>
      <c r="G12" s="336" t="s">
        <v>744</v>
      </c>
      <c r="H12" s="336" t="s">
        <v>740</v>
      </c>
      <c r="I12" s="341" t="s">
        <v>745</v>
      </c>
      <c r="J12" s="336" t="s">
        <v>2</v>
      </c>
    </row>
    <row r="13" spans="1:10" s="204" customFormat="1" ht="58.5" customHeight="1" x14ac:dyDescent="0.2">
      <c r="A13" s="336"/>
      <c r="B13" s="337"/>
      <c r="C13" s="336"/>
      <c r="D13" s="339"/>
      <c r="E13" s="336"/>
      <c r="F13" s="188" t="s">
        <v>557</v>
      </c>
      <c r="G13" s="336"/>
      <c r="H13" s="336"/>
      <c r="I13" s="341"/>
      <c r="J13" s="336"/>
    </row>
    <row r="14" spans="1:10" s="204" customFormat="1" ht="58.5" customHeight="1" x14ac:dyDescent="0.2">
      <c r="A14" s="336"/>
      <c r="B14" s="337"/>
      <c r="C14" s="336"/>
      <c r="D14" s="340"/>
      <c r="E14" s="336"/>
      <c r="F14" s="188" t="s">
        <v>559</v>
      </c>
      <c r="G14" s="336"/>
      <c r="H14" s="336"/>
      <c r="I14" s="341"/>
      <c r="J14" s="336"/>
    </row>
    <row r="15" spans="1:10" s="204" customFormat="1" ht="70.5" customHeight="1" x14ac:dyDescent="0.2">
      <c r="A15" s="331">
        <v>3</v>
      </c>
      <c r="B15" s="342" t="s">
        <v>746</v>
      </c>
      <c r="C15" s="331" t="s">
        <v>737</v>
      </c>
      <c r="D15" s="333" t="s">
        <v>738</v>
      </c>
      <c r="E15" s="331" t="s">
        <v>580</v>
      </c>
      <c r="F15" s="181" t="s">
        <v>636</v>
      </c>
      <c r="G15" s="331" t="s">
        <v>603</v>
      </c>
      <c r="H15" s="331" t="s">
        <v>740</v>
      </c>
      <c r="I15" s="331" t="s">
        <v>745</v>
      </c>
      <c r="J15" s="331" t="s">
        <v>413</v>
      </c>
    </row>
    <row r="16" spans="1:10" s="204" customFormat="1" ht="64.5" customHeight="1" x14ac:dyDescent="0.2">
      <c r="A16" s="331"/>
      <c r="B16" s="332"/>
      <c r="C16" s="331"/>
      <c r="D16" s="335"/>
      <c r="E16" s="331"/>
      <c r="F16" s="181" t="s">
        <v>559</v>
      </c>
      <c r="G16" s="331"/>
      <c r="H16" s="331"/>
      <c r="I16" s="331"/>
      <c r="J16" s="331"/>
    </row>
    <row r="17" spans="1:10" s="204" customFormat="1" ht="73.5" customHeight="1" x14ac:dyDescent="0.2">
      <c r="A17" s="336">
        <v>4</v>
      </c>
      <c r="B17" s="337" t="s">
        <v>747</v>
      </c>
      <c r="C17" s="336" t="s">
        <v>737</v>
      </c>
      <c r="D17" s="338" t="s">
        <v>738</v>
      </c>
      <c r="E17" s="336" t="s">
        <v>580</v>
      </c>
      <c r="F17" s="182" t="s">
        <v>639</v>
      </c>
      <c r="G17" s="336" t="s">
        <v>603</v>
      </c>
      <c r="H17" s="336" t="s">
        <v>740</v>
      </c>
      <c r="I17" s="341" t="s">
        <v>745</v>
      </c>
      <c r="J17" s="336" t="s">
        <v>413</v>
      </c>
    </row>
    <row r="18" spans="1:10" s="204" customFormat="1" ht="69.75" customHeight="1" x14ac:dyDescent="0.2">
      <c r="A18" s="336"/>
      <c r="B18" s="337"/>
      <c r="C18" s="336"/>
      <c r="D18" s="340"/>
      <c r="E18" s="336"/>
      <c r="F18" s="188" t="s">
        <v>559</v>
      </c>
      <c r="G18" s="336"/>
      <c r="H18" s="336"/>
      <c r="I18" s="341"/>
      <c r="J18" s="336"/>
    </row>
    <row r="19" spans="1:10" s="204" customFormat="1" ht="69.75" customHeight="1" x14ac:dyDescent="0.2">
      <c r="A19" s="331">
        <v>5</v>
      </c>
      <c r="B19" s="332" t="s">
        <v>748</v>
      </c>
      <c r="C19" s="331" t="s">
        <v>737</v>
      </c>
      <c r="D19" s="333" t="s">
        <v>738</v>
      </c>
      <c r="E19" s="331" t="s">
        <v>580</v>
      </c>
      <c r="F19" s="181" t="s">
        <v>640</v>
      </c>
      <c r="G19" s="331" t="s">
        <v>749</v>
      </c>
      <c r="H19" s="331" t="s">
        <v>740</v>
      </c>
      <c r="I19" s="331" t="s">
        <v>745</v>
      </c>
      <c r="J19" s="331" t="s">
        <v>413</v>
      </c>
    </row>
    <row r="20" spans="1:10" s="204" customFormat="1" ht="88.5" customHeight="1" x14ac:dyDescent="0.2">
      <c r="A20" s="331"/>
      <c r="B20" s="332"/>
      <c r="C20" s="331"/>
      <c r="D20" s="335"/>
      <c r="E20" s="331"/>
      <c r="F20" s="181" t="s">
        <v>559</v>
      </c>
      <c r="G20" s="331"/>
      <c r="H20" s="331"/>
      <c r="I20" s="331"/>
      <c r="J20" s="331"/>
    </row>
    <row r="21" spans="1:10" s="204" customFormat="1" ht="60.75" customHeight="1" x14ac:dyDescent="0.2">
      <c r="A21" s="336">
        <v>6</v>
      </c>
      <c r="B21" s="337" t="s">
        <v>750</v>
      </c>
      <c r="C21" s="336" t="s">
        <v>737</v>
      </c>
      <c r="D21" s="338" t="s">
        <v>738</v>
      </c>
      <c r="E21" s="336" t="s">
        <v>580</v>
      </c>
      <c r="F21" s="205" t="s">
        <v>751</v>
      </c>
      <c r="G21" s="336" t="s">
        <v>752</v>
      </c>
      <c r="H21" s="336" t="s">
        <v>740</v>
      </c>
      <c r="I21" s="341" t="s">
        <v>753</v>
      </c>
      <c r="J21" s="336" t="s">
        <v>413</v>
      </c>
    </row>
    <row r="22" spans="1:10" s="204" customFormat="1" ht="63.75" customHeight="1" x14ac:dyDescent="0.2">
      <c r="A22" s="336"/>
      <c r="B22" s="337"/>
      <c r="C22" s="336"/>
      <c r="D22" s="339"/>
      <c r="E22" s="336"/>
      <c r="F22" s="188" t="s">
        <v>641</v>
      </c>
      <c r="G22" s="336"/>
      <c r="H22" s="336"/>
      <c r="I22" s="341"/>
      <c r="J22" s="336"/>
    </row>
    <row r="23" spans="1:10" s="204" customFormat="1" ht="63.75" customHeight="1" x14ac:dyDescent="0.2">
      <c r="A23" s="336"/>
      <c r="B23" s="337"/>
      <c r="C23" s="336"/>
      <c r="D23" s="340"/>
      <c r="E23" s="336"/>
      <c r="F23" s="188" t="s">
        <v>559</v>
      </c>
      <c r="G23" s="336"/>
      <c r="H23" s="336"/>
      <c r="I23" s="341"/>
      <c r="J23" s="336"/>
    </row>
    <row r="24" spans="1:10" s="204" customFormat="1" ht="72.75" customHeight="1" x14ac:dyDescent="0.2">
      <c r="A24" s="331">
        <v>7</v>
      </c>
      <c r="B24" s="332" t="s">
        <v>754</v>
      </c>
      <c r="C24" s="331" t="s">
        <v>737</v>
      </c>
      <c r="D24" s="333" t="s">
        <v>738</v>
      </c>
      <c r="E24" s="331" t="s">
        <v>580</v>
      </c>
      <c r="F24" s="181" t="s">
        <v>755</v>
      </c>
      <c r="G24" s="331" t="s">
        <v>749</v>
      </c>
      <c r="H24" s="331" t="s">
        <v>740</v>
      </c>
      <c r="I24" s="331" t="s">
        <v>745</v>
      </c>
      <c r="J24" s="331" t="s">
        <v>413</v>
      </c>
    </row>
    <row r="25" spans="1:10" s="204" customFormat="1" ht="72" customHeight="1" x14ac:dyDescent="0.2">
      <c r="A25" s="331"/>
      <c r="B25" s="332"/>
      <c r="C25" s="331"/>
      <c r="D25" s="334"/>
      <c r="E25" s="331"/>
      <c r="F25" s="181" t="s">
        <v>638</v>
      </c>
      <c r="G25" s="331"/>
      <c r="H25" s="331"/>
      <c r="I25" s="331"/>
      <c r="J25" s="331"/>
    </row>
    <row r="26" spans="1:10" s="204" customFormat="1" ht="83.25" customHeight="1" x14ac:dyDescent="0.2">
      <c r="A26" s="331"/>
      <c r="B26" s="332"/>
      <c r="C26" s="331"/>
      <c r="D26" s="335"/>
      <c r="E26" s="331"/>
      <c r="F26" s="181" t="s">
        <v>559</v>
      </c>
      <c r="G26" s="331"/>
      <c r="H26" s="331"/>
      <c r="I26" s="331"/>
      <c r="J26" s="331"/>
    </row>
    <row r="27" spans="1:10" s="204" customFormat="1" ht="71.25" customHeight="1" x14ac:dyDescent="0.2">
      <c r="A27" s="336">
        <v>8</v>
      </c>
      <c r="B27" s="337" t="s">
        <v>756</v>
      </c>
      <c r="C27" s="336" t="s">
        <v>737</v>
      </c>
      <c r="D27" s="338" t="s">
        <v>738</v>
      </c>
      <c r="E27" s="336" t="s">
        <v>580</v>
      </c>
      <c r="F27" s="182" t="s">
        <v>637</v>
      </c>
      <c r="G27" s="336" t="s">
        <v>757</v>
      </c>
      <c r="H27" s="336" t="s">
        <v>740</v>
      </c>
      <c r="I27" s="336" t="s">
        <v>745</v>
      </c>
      <c r="J27" s="336" t="s">
        <v>413</v>
      </c>
    </row>
    <row r="28" spans="1:10" s="204" customFormat="1" ht="72.75" customHeight="1" x14ac:dyDescent="0.2">
      <c r="A28" s="336"/>
      <c r="B28" s="337"/>
      <c r="C28" s="336"/>
      <c r="D28" s="340"/>
      <c r="E28" s="336"/>
      <c r="F28" s="188" t="s">
        <v>559</v>
      </c>
      <c r="G28" s="336"/>
      <c r="H28" s="336"/>
      <c r="I28" s="336"/>
      <c r="J28" s="336"/>
    </row>
    <row r="29" spans="1:10" s="204" customFormat="1" ht="69.75" customHeight="1" x14ac:dyDescent="0.2">
      <c r="A29" s="333">
        <v>9</v>
      </c>
      <c r="B29" s="333" t="s">
        <v>758</v>
      </c>
      <c r="C29" s="333" t="s">
        <v>737</v>
      </c>
      <c r="D29" s="333" t="s">
        <v>738</v>
      </c>
      <c r="E29" s="333" t="s">
        <v>602</v>
      </c>
      <c r="F29" s="181" t="s">
        <v>759</v>
      </c>
      <c r="G29" s="331" t="s">
        <v>760</v>
      </c>
      <c r="H29" s="331" t="s">
        <v>740</v>
      </c>
      <c r="I29" s="331" t="s">
        <v>745</v>
      </c>
      <c r="J29" s="331" t="s">
        <v>19</v>
      </c>
    </row>
    <row r="30" spans="1:10" s="204" customFormat="1" ht="49.5" customHeight="1" x14ac:dyDescent="0.2">
      <c r="A30" s="334"/>
      <c r="B30" s="334"/>
      <c r="C30" s="334"/>
      <c r="D30" s="334"/>
      <c r="E30" s="334"/>
      <c r="F30" s="181" t="s">
        <v>596</v>
      </c>
      <c r="G30" s="331"/>
      <c r="H30" s="331"/>
      <c r="I30" s="331"/>
      <c r="J30" s="331"/>
    </row>
    <row r="31" spans="1:10" s="204" customFormat="1" ht="46.5" customHeight="1" x14ac:dyDescent="0.2">
      <c r="A31" s="334"/>
      <c r="B31" s="334"/>
      <c r="C31" s="334"/>
      <c r="D31" s="334"/>
      <c r="E31" s="334"/>
      <c r="F31" s="181" t="s">
        <v>597</v>
      </c>
      <c r="G31" s="331"/>
      <c r="H31" s="331"/>
      <c r="I31" s="331"/>
      <c r="J31" s="331"/>
    </row>
    <row r="32" spans="1:10" s="204" customFormat="1" ht="47.25" customHeight="1" x14ac:dyDescent="0.2">
      <c r="A32" s="334"/>
      <c r="B32" s="334"/>
      <c r="C32" s="334"/>
      <c r="D32" s="334"/>
      <c r="E32" s="334"/>
      <c r="F32" s="181" t="s">
        <v>559</v>
      </c>
      <c r="G32" s="331"/>
      <c r="H32" s="331"/>
      <c r="I32" s="331"/>
      <c r="J32" s="331"/>
    </row>
    <row r="33" spans="1:10" s="204" customFormat="1" ht="54.75" customHeight="1" x14ac:dyDescent="0.2">
      <c r="A33" s="334"/>
      <c r="B33" s="334"/>
      <c r="C33" s="334"/>
      <c r="D33" s="334"/>
      <c r="E33" s="335"/>
      <c r="F33" s="181" t="s">
        <v>565</v>
      </c>
      <c r="G33" s="331"/>
      <c r="H33" s="331"/>
      <c r="I33" s="331"/>
      <c r="J33" s="331"/>
    </row>
    <row r="34" spans="1:10" s="204" customFormat="1" ht="73.5" customHeight="1" x14ac:dyDescent="0.2">
      <c r="A34" s="334"/>
      <c r="B34" s="334"/>
      <c r="C34" s="334"/>
      <c r="D34" s="334"/>
      <c r="E34" s="333" t="s">
        <v>609</v>
      </c>
      <c r="F34" s="181" t="s">
        <v>761</v>
      </c>
      <c r="G34" s="333" t="s">
        <v>762</v>
      </c>
      <c r="H34" s="333" t="s">
        <v>740</v>
      </c>
      <c r="I34" s="333" t="s">
        <v>745</v>
      </c>
      <c r="J34" s="333" t="s">
        <v>18</v>
      </c>
    </row>
    <row r="35" spans="1:10" s="204" customFormat="1" ht="73.5" customHeight="1" x14ac:dyDescent="0.2">
      <c r="A35" s="334"/>
      <c r="B35" s="334"/>
      <c r="C35" s="334"/>
      <c r="D35" s="334"/>
      <c r="E35" s="335"/>
      <c r="F35" s="181" t="s">
        <v>565</v>
      </c>
      <c r="G35" s="335"/>
      <c r="H35" s="335"/>
      <c r="I35" s="335"/>
      <c r="J35" s="335"/>
    </row>
    <row r="36" spans="1:10" s="204" customFormat="1" ht="64.5" customHeight="1" x14ac:dyDescent="0.2">
      <c r="A36" s="334"/>
      <c r="B36" s="334"/>
      <c r="C36" s="334"/>
      <c r="D36" s="334"/>
      <c r="E36" s="333" t="s">
        <v>763</v>
      </c>
      <c r="F36" s="181" t="s">
        <v>764</v>
      </c>
      <c r="G36" s="331" t="s">
        <v>765</v>
      </c>
      <c r="H36" s="331" t="s">
        <v>740</v>
      </c>
      <c r="I36" s="331" t="s">
        <v>745</v>
      </c>
      <c r="J36" s="331" t="s">
        <v>766</v>
      </c>
    </row>
    <row r="37" spans="1:10" s="204" customFormat="1" ht="54.75" customHeight="1" x14ac:dyDescent="0.2">
      <c r="A37" s="334"/>
      <c r="B37" s="334"/>
      <c r="C37" s="334"/>
      <c r="D37" s="334"/>
      <c r="E37" s="334"/>
      <c r="F37" s="181" t="s">
        <v>761</v>
      </c>
      <c r="G37" s="331"/>
      <c r="H37" s="331"/>
      <c r="I37" s="331"/>
      <c r="J37" s="331"/>
    </row>
    <row r="38" spans="1:10" s="204" customFormat="1" ht="54.75" customHeight="1" x14ac:dyDescent="0.2">
      <c r="A38" s="334"/>
      <c r="B38" s="334"/>
      <c r="C38" s="334"/>
      <c r="D38" s="334"/>
      <c r="E38" s="334"/>
      <c r="F38" s="181" t="s">
        <v>767</v>
      </c>
      <c r="G38" s="331"/>
      <c r="H38" s="331"/>
      <c r="I38" s="331"/>
      <c r="J38" s="331"/>
    </row>
    <row r="39" spans="1:10" s="204" customFormat="1" ht="54.75" customHeight="1" x14ac:dyDescent="0.2">
      <c r="A39" s="334"/>
      <c r="B39" s="334"/>
      <c r="C39" s="334"/>
      <c r="D39" s="334"/>
      <c r="E39" s="333" t="s">
        <v>580</v>
      </c>
      <c r="F39" s="181" t="s">
        <v>755</v>
      </c>
      <c r="G39" s="333" t="s">
        <v>749</v>
      </c>
      <c r="H39" s="333" t="s">
        <v>740</v>
      </c>
      <c r="I39" s="333" t="s">
        <v>745</v>
      </c>
      <c r="J39" s="333" t="s">
        <v>413</v>
      </c>
    </row>
    <row r="40" spans="1:10" s="204" customFormat="1" ht="54.75" customHeight="1" x14ac:dyDescent="0.2">
      <c r="A40" s="334"/>
      <c r="B40" s="334"/>
      <c r="C40" s="334"/>
      <c r="D40" s="334"/>
      <c r="E40" s="334"/>
      <c r="F40" s="181" t="s">
        <v>751</v>
      </c>
      <c r="G40" s="334"/>
      <c r="H40" s="334"/>
      <c r="I40" s="334"/>
      <c r="J40" s="334"/>
    </row>
    <row r="41" spans="1:10" s="204" customFormat="1" ht="54.75" customHeight="1" x14ac:dyDescent="0.2">
      <c r="A41" s="334"/>
      <c r="B41" s="334"/>
      <c r="C41" s="334"/>
      <c r="D41" s="334"/>
      <c r="E41" s="334"/>
      <c r="F41" s="181" t="s">
        <v>584</v>
      </c>
      <c r="G41" s="334"/>
      <c r="H41" s="334"/>
      <c r="I41" s="334"/>
      <c r="J41" s="334"/>
    </row>
    <row r="42" spans="1:10" s="204" customFormat="1" ht="54.75" customHeight="1" x14ac:dyDescent="0.2">
      <c r="A42" s="334"/>
      <c r="B42" s="334"/>
      <c r="C42" s="334"/>
      <c r="D42" s="334"/>
      <c r="E42" s="334"/>
      <c r="F42" s="181" t="s">
        <v>559</v>
      </c>
      <c r="G42" s="334"/>
      <c r="H42" s="334"/>
      <c r="I42" s="334"/>
      <c r="J42" s="334"/>
    </row>
    <row r="43" spans="1:10" s="204" customFormat="1" ht="45" customHeight="1" x14ac:dyDescent="0.2">
      <c r="A43" s="334"/>
      <c r="B43" s="334"/>
      <c r="C43" s="334"/>
      <c r="D43" s="334"/>
      <c r="E43" s="333" t="s">
        <v>576</v>
      </c>
      <c r="F43" s="181" t="s">
        <v>768</v>
      </c>
      <c r="G43" s="331" t="s">
        <v>769</v>
      </c>
      <c r="H43" s="331" t="s">
        <v>740</v>
      </c>
      <c r="I43" s="331" t="s">
        <v>745</v>
      </c>
      <c r="J43" s="331" t="s">
        <v>15</v>
      </c>
    </row>
    <row r="44" spans="1:10" s="204" customFormat="1" ht="45" customHeight="1" x14ac:dyDescent="0.2">
      <c r="A44" s="334"/>
      <c r="B44" s="334"/>
      <c r="C44" s="334"/>
      <c r="D44" s="334"/>
      <c r="E44" s="334"/>
      <c r="F44" s="181" t="s">
        <v>559</v>
      </c>
      <c r="G44" s="331"/>
      <c r="H44" s="331"/>
      <c r="I44" s="331"/>
      <c r="J44" s="331"/>
    </row>
    <row r="45" spans="1:10" s="204" customFormat="1" ht="45" customHeight="1" x14ac:dyDescent="0.2">
      <c r="A45" s="334"/>
      <c r="B45" s="334"/>
      <c r="C45" s="334"/>
      <c r="D45" s="334" t="s">
        <v>770</v>
      </c>
      <c r="E45" s="333" t="s">
        <v>607</v>
      </c>
      <c r="F45" s="181" t="s">
        <v>605</v>
      </c>
      <c r="G45" s="331" t="s">
        <v>771</v>
      </c>
      <c r="H45" s="331" t="s">
        <v>740</v>
      </c>
      <c r="I45" s="331" t="s">
        <v>745</v>
      </c>
      <c r="J45" s="331" t="s">
        <v>11</v>
      </c>
    </row>
    <row r="46" spans="1:10" s="204" customFormat="1" ht="45" customHeight="1" x14ac:dyDescent="0.2">
      <c r="A46" s="334"/>
      <c r="B46" s="334"/>
      <c r="C46" s="334"/>
      <c r="D46" s="334"/>
      <c r="E46" s="334"/>
      <c r="F46" s="181" t="s">
        <v>772</v>
      </c>
      <c r="G46" s="331"/>
      <c r="H46" s="331"/>
      <c r="I46" s="331"/>
      <c r="J46" s="331"/>
    </row>
    <row r="47" spans="1:10" s="204" customFormat="1" ht="45" customHeight="1" x14ac:dyDescent="0.2">
      <c r="A47" s="334"/>
      <c r="B47" s="334"/>
      <c r="C47" s="334"/>
      <c r="D47" s="334"/>
      <c r="E47" s="334"/>
      <c r="F47" s="181" t="s">
        <v>559</v>
      </c>
      <c r="G47" s="331"/>
      <c r="H47" s="331"/>
      <c r="I47" s="331"/>
      <c r="J47" s="331"/>
    </row>
    <row r="48" spans="1:10" s="204" customFormat="1" ht="39.75" customHeight="1" x14ac:dyDescent="0.2">
      <c r="A48" s="336">
        <v>10</v>
      </c>
      <c r="B48" s="337" t="s">
        <v>773</v>
      </c>
      <c r="C48" s="336" t="s">
        <v>737</v>
      </c>
      <c r="D48" s="338" t="s">
        <v>738</v>
      </c>
      <c r="E48" s="336" t="s">
        <v>586</v>
      </c>
      <c r="F48" s="206" t="s">
        <v>590</v>
      </c>
      <c r="G48" s="336" t="s">
        <v>774</v>
      </c>
      <c r="H48" s="336" t="s">
        <v>740</v>
      </c>
      <c r="I48" s="336" t="s">
        <v>745</v>
      </c>
      <c r="J48" s="336" t="s">
        <v>414</v>
      </c>
    </row>
    <row r="49" spans="1:11" s="204" customFormat="1" ht="39.75" customHeight="1" x14ac:dyDescent="0.2">
      <c r="A49" s="336"/>
      <c r="B49" s="337"/>
      <c r="C49" s="336"/>
      <c r="D49" s="339"/>
      <c r="E49" s="336"/>
      <c r="F49" s="206" t="s">
        <v>591</v>
      </c>
      <c r="G49" s="336"/>
      <c r="H49" s="336"/>
      <c r="I49" s="336"/>
      <c r="J49" s="336"/>
    </row>
    <row r="50" spans="1:11" s="204" customFormat="1" ht="39.75" customHeight="1" x14ac:dyDescent="0.2">
      <c r="A50" s="336"/>
      <c r="B50" s="337"/>
      <c r="C50" s="336"/>
      <c r="D50" s="339"/>
      <c r="E50" s="336"/>
      <c r="F50" s="206" t="s">
        <v>775</v>
      </c>
      <c r="G50" s="336"/>
      <c r="H50" s="336"/>
      <c r="I50" s="336"/>
      <c r="J50" s="336"/>
    </row>
    <row r="51" spans="1:11" s="204" customFormat="1" ht="39.75" customHeight="1" x14ac:dyDescent="0.2">
      <c r="A51" s="336"/>
      <c r="B51" s="337"/>
      <c r="C51" s="336"/>
      <c r="D51" s="339"/>
      <c r="E51" s="336"/>
      <c r="F51" s="206" t="s">
        <v>588</v>
      </c>
      <c r="G51" s="336"/>
      <c r="H51" s="336"/>
      <c r="I51" s="336"/>
      <c r="J51" s="336"/>
    </row>
    <row r="52" spans="1:11" s="204" customFormat="1" ht="39.75" customHeight="1" x14ac:dyDescent="0.2">
      <c r="A52" s="336"/>
      <c r="B52" s="337"/>
      <c r="C52" s="336"/>
      <c r="D52" s="339"/>
      <c r="E52" s="336"/>
      <c r="F52" s="206" t="s">
        <v>614</v>
      </c>
      <c r="G52" s="336"/>
      <c r="H52" s="336"/>
      <c r="I52" s="336"/>
      <c r="J52" s="336"/>
    </row>
    <row r="53" spans="1:11" s="204" customFormat="1" ht="39.75" customHeight="1" x14ac:dyDescent="0.2">
      <c r="A53" s="336"/>
      <c r="B53" s="337"/>
      <c r="C53" s="336"/>
      <c r="D53" s="340"/>
      <c r="E53" s="336"/>
      <c r="F53" s="207" t="s">
        <v>565</v>
      </c>
      <c r="G53" s="336"/>
      <c r="H53" s="336"/>
      <c r="I53" s="336"/>
      <c r="J53" s="336"/>
      <c r="K53" s="208"/>
    </row>
    <row r="54" spans="1:11" s="204" customFormat="1" ht="156" customHeight="1" x14ac:dyDescent="0.2">
      <c r="A54" s="183">
        <v>11</v>
      </c>
      <c r="B54" s="186" t="s">
        <v>776</v>
      </c>
      <c r="C54" s="183" t="s">
        <v>737</v>
      </c>
      <c r="D54" s="187" t="s">
        <v>738</v>
      </c>
      <c r="E54" s="183" t="s">
        <v>586</v>
      </c>
      <c r="F54" s="181" t="s">
        <v>590</v>
      </c>
      <c r="G54" s="183" t="s">
        <v>777</v>
      </c>
      <c r="H54" s="183" t="s">
        <v>740</v>
      </c>
      <c r="I54" s="183" t="s">
        <v>745</v>
      </c>
      <c r="J54" s="183" t="s">
        <v>414</v>
      </c>
    </row>
    <row r="55" spans="1:11" s="204" customFormat="1" ht="111" customHeight="1" x14ac:dyDescent="0.2">
      <c r="A55" s="185">
        <v>12</v>
      </c>
      <c r="B55" s="188" t="s">
        <v>778</v>
      </c>
      <c r="C55" s="185" t="s">
        <v>737</v>
      </c>
      <c r="D55" s="184" t="s">
        <v>738</v>
      </c>
      <c r="E55" s="185" t="s">
        <v>586</v>
      </c>
      <c r="F55" s="188" t="s">
        <v>590</v>
      </c>
      <c r="G55" s="185" t="s">
        <v>779</v>
      </c>
      <c r="H55" s="185" t="s">
        <v>740</v>
      </c>
      <c r="I55" s="185" t="s">
        <v>745</v>
      </c>
      <c r="J55" s="185" t="s">
        <v>414</v>
      </c>
    </row>
    <row r="56" spans="1:11" s="204" customFormat="1" ht="63.75" customHeight="1" x14ac:dyDescent="0.2">
      <c r="A56" s="333">
        <v>13</v>
      </c>
      <c r="B56" s="343" t="s">
        <v>780</v>
      </c>
      <c r="C56" s="333" t="s">
        <v>737</v>
      </c>
      <c r="D56" s="333" t="s">
        <v>738</v>
      </c>
      <c r="E56" s="331" t="s">
        <v>602</v>
      </c>
      <c r="F56" s="181" t="s">
        <v>781</v>
      </c>
      <c r="G56" s="331" t="s">
        <v>782</v>
      </c>
      <c r="H56" s="333" t="s">
        <v>740</v>
      </c>
      <c r="I56" s="331" t="s">
        <v>745</v>
      </c>
      <c r="J56" s="331" t="s">
        <v>19</v>
      </c>
    </row>
    <row r="57" spans="1:11" s="204" customFormat="1" ht="54.75" customHeight="1" x14ac:dyDescent="0.2">
      <c r="A57" s="334"/>
      <c r="B57" s="344"/>
      <c r="C57" s="334"/>
      <c r="D57" s="334"/>
      <c r="E57" s="331"/>
      <c r="F57" s="181" t="s">
        <v>559</v>
      </c>
      <c r="G57" s="331"/>
      <c r="H57" s="335"/>
      <c r="I57" s="331"/>
      <c r="J57" s="331"/>
      <c r="K57" s="208"/>
    </row>
    <row r="58" spans="1:11" s="204" customFormat="1" ht="48" customHeight="1" x14ac:dyDescent="0.2">
      <c r="A58" s="334"/>
      <c r="B58" s="344"/>
      <c r="C58" s="334"/>
      <c r="D58" s="334"/>
      <c r="E58" s="331" t="s">
        <v>566</v>
      </c>
      <c r="F58" s="181" t="s">
        <v>645</v>
      </c>
      <c r="G58" s="331" t="s">
        <v>603</v>
      </c>
      <c r="H58" s="333" t="s">
        <v>740</v>
      </c>
      <c r="I58" s="331" t="s">
        <v>745</v>
      </c>
      <c r="J58" s="331" t="s">
        <v>3</v>
      </c>
    </row>
    <row r="59" spans="1:11" s="204" customFormat="1" ht="48" customHeight="1" x14ac:dyDescent="0.2">
      <c r="A59" s="335"/>
      <c r="B59" s="345"/>
      <c r="C59" s="335"/>
      <c r="D59" s="335"/>
      <c r="E59" s="331"/>
      <c r="F59" s="181" t="s">
        <v>614</v>
      </c>
      <c r="G59" s="331"/>
      <c r="H59" s="335"/>
      <c r="I59" s="331"/>
      <c r="J59" s="331"/>
      <c r="K59" s="208"/>
    </row>
    <row r="60" spans="1:11" s="204" customFormat="1" ht="53.25" customHeight="1" x14ac:dyDescent="0.2">
      <c r="A60" s="336">
        <v>14</v>
      </c>
      <c r="B60" s="337" t="s">
        <v>783</v>
      </c>
      <c r="C60" s="336" t="s">
        <v>737</v>
      </c>
      <c r="D60" s="338" t="s">
        <v>738</v>
      </c>
      <c r="E60" s="336" t="s">
        <v>566</v>
      </c>
      <c r="F60" s="188" t="s">
        <v>784</v>
      </c>
      <c r="G60" s="336" t="s">
        <v>603</v>
      </c>
      <c r="H60" s="338" t="s">
        <v>740</v>
      </c>
      <c r="I60" s="336" t="s">
        <v>745</v>
      </c>
      <c r="J60" s="336" t="s">
        <v>3</v>
      </c>
    </row>
    <row r="61" spans="1:11" s="204" customFormat="1" ht="47.25" customHeight="1" x14ac:dyDescent="0.2">
      <c r="A61" s="336"/>
      <c r="B61" s="337"/>
      <c r="C61" s="336"/>
      <c r="D61" s="339"/>
      <c r="E61" s="336"/>
      <c r="F61" s="188" t="s">
        <v>614</v>
      </c>
      <c r="G61" s="336"/>
      <c r="H61" s="339"/>
      <c r="I61" s="336"/>
      <c r="J61" s="336"/>
      <c r="K61" s="208"/>
    </row>
    <row r="62" spans="1:11" s="204" customFormat="1" ht="51.75" customHeight="1" x14ac:dyDescent="0.2">
      <c r="A62" s="336"/>
      <c r="B62" s="337"/>
      <c r="C62" s="336"/>
      <c r="D62" s="340"/>
      <c r="E62" s="336"/>
      <c r="F62" s="188" t="s">
        <v>565</v>
      </c>
      <c r="G62" s="336"/>
      <c r="H62" s="340"/>
      <c r="I62" s="336"/>
      <c r="J62" s="336"/>
      <c r="K62" s="208"/>
    </row>
    <row r="63" spans="1:11" s="204" customFormat="1" ht="63" customHeight="1" x14ac:dyDescent="0.2">
      <c r="A63" s="333">
        <v>15</v>
      </c>
      <c r="B63" s="333" t="s">
        <v>785</v>
      </c>
      <c r="C63" s="333" t="s">
        <v>737</v>
      </c>
      <c r="D63" s="333" t="s">
        <v>738</v>
      </c>
      <c r="E63" s="333" t="s">
        <v>586</v>
      </c>
      <c r="F63" s="181" t="s">
        <v>591</v>
      </c>
      <c r="G63" s="333" t="s">
        <v>786</v>
      </c>
      <c r="H63" s="333" t="s">
        <v>740</v>
      </c>
      <c r="I63" s="333" t="s">
        <v>745</v>
      </c>
      <c r="J63" s="333" t="s">
        <v>414</v>
      </c>
    </row>
    <row r="64" spans="1:11" s="204" customFormat="1" ht="63" customHeight="1" x14ac:dyDescent="0.2">
      <c r="A64" s="335"/>
      <c r="B64" s="335"/>
      <c r="C64" s="335"/>
      <c r="D64" s="335"/>
      <c r="E64" s="335"/>
      <c r="F64" s="181" t="s">
        <v>775</v>
      </c>
      <c r="G64" s="335"/>
      <c r="H64" s="335"/>
      <c r="I64" s="335"/>
      <c r="J64" s="335"/>
    </row>
    <row r="65" spans="1:11" s="204" customFormat="1" ht="41.25" customHeight="1" x14ac:dyDescent="0.2">
      <c r="A65" s="336">
        <v>16</v>
      </c>
      <c r="B65" s="337" t="s">
        <v>787</v>
      </c>
      <c r="C65" s="336" t="s">
        <v>737</v>
      </c>
      <c r="D65" s="338" t="s">
        <v>738</v>
      </c>
      <c r="E65" s="336" t="s">
        <v>586</v>
      </c>
      <c r="F65" s="206" t="s">
        <v>590</v>
      </c>
      <c r="G65" s="336" t="s">
        <v>788</v>
      </c>
      <c r="H65" s="338" t="s">
        <v>740</v>
      </c>
      <c r="I65" s="336" t="s">
        <v>745</v>
      </c>
      <c r="J65" s="336" t="s">
        <v>414</v>
      </c>
    </row>
    <row r="66" spans="1:11" s="204" customFormat="1" ht="41.25" customHeight="1" x14ac:dyDescent="0.2">
      <c r="A66" s="336"/>
      <c r="B66" s="337"/>
      <c r="C66" s="336"/>
      <c r="D66" s="339"/>
      <c r="E66" s="336"/>
      <c r="F66" s="206" t="s">
        <v>588</v>
      </c>
      <c r="G66" s="336"/>
      <c r="H66" s="339"/>
      <c r="I66" s="336"/>
      <c r="J66" s="336"/>
      <c r="K66" s="208"/>
    </row>
    <row r="67" spans="1:11" s="204" customFormat="1" ht="41.25" customHeight="1" x14ac:dyDescent="0.2">
      <c r="A67" s="336"/>
      <c r="B67" s="337"/>
      <c r="C67" s="336"/>
      <c r="D67" s="339"/>
      <c r="E67" s="336"/>
      <c r="F67" s="206" t="s">
        <v>775</v>
      </c>
      <c r="G67" s="336"/>
      <c r="H67" s="339"/>
      <c r="I67" s="336"/>
      <c r="J67" s="336"/>
      <c r="K67" s="208"/>
    </row>
    <row r="68" spans="1:11" s="204" customFormat="1" ht="41.25" customHeight="1" x14ac:dyDescent="0.2">
      <c r="A68" s="336"/>
      <c r="B68" s="337"/>
      <c r="C68" s="336"/>
      <c r="D68" s="339"/>
      <c r="E68" s="336"/>
      <c r="F68" s="206" t="s">
        <v>591</v>
      </c>
      <c r="G68" s="336"/>
      <c r="H68" s="339"/>
      <c r="I68" s="336"/>
      <c r="J68" s="336"/>
      <c r="K68" s="208"/>
    </row>
    <row r="69" spans="1:11" s="204" customFormat="1" ht="41.25" customHeight="1" x14ac:dyDescent="0.2">
      <c r="A69" s="336"/>
      <c r="B69" s="337"/>
      <c r="C69" s="336"/>
      <c r="D69" s="339"/>
      <c r="E69" s="336"/>
      <c r="F69" s="206" t="s">
        <v>614</v>
      </c>
      <c r="G69" s="336"/>
      <c r="H69" s="339"/>
      <c r="I69" s="336"/>
      <c r="J69" s="336"/>
      <c r="K69" s="208"/>
    </row>
    <row r="70" spans="1:11" s="204" customFormat="1" ht="41.25" customHeight="1" x14ac:dyDescent="0.2">
      <c r="A70" s="336"/>
      <c r="B70" s="337"/>
      <c r="C70" s="336"/>
      <c r="D70" s="340"/>
      <c r="E70" s="336"/>
      <c r="F70" s="207" t="s">
        <v>565</v>
      </c>
      <c r="G70" s="336"/>
      <c r="H70" s="340"/>
      <c r="I70" s="336"/>
      <c r="J70" s="336"/>
      <c r="K70" s="208"/>
    </row>
    <row r="71" spans="1:11" s="204" customFormat="1" ht="63" customHeight="1" x14ac:dyDescent="0.2">
      <c r="A71" s="331">
        <v>17</v>
      </c>
      <c r="B71" s="332" t="s">
        <v>789</v>
      </c>
      <c r="C71" s="331" t="s">
        <v>737</v>
      </c>
      <c r="D71" s="333" t="s">
        <v>738</v>
      </c>
      <c r="E71" s="331" t="s">
        <v>602</v>
      </c>
      <c r="F71" s="181" t="s">
        <v>595</v>
      </c>
      <c r="G71" s="331" t="s">
        <v>790</v>
      </c>
      <c r="H71" s="333" t="s">
        <v>740</v>
      </c>
      <c r="I71" s="331" t="s">
        <v>745</v>
      </c>
      <c r="J71" s="331" t="s">
        <v>791</v>
      </c>
    </row>
    <row r="72" spans="1:11" s="204" customFormat="1" ht="63" customHeight="1" x14ac:dyDescent="0.2">
      <c r="A72" s="331"/>
      <c r="B72" s="332"/>
      <c r="C72" s="331"/>
      <c r="D72" s="334"/>
      <c r="E72" s="331"/>
      <c r="F72" s="181" t="s">
        <v>597</v>
      </c>
      <c r="G72" s="331"/>
      <c r="H72" s="334"/>
      <c r="I72" s="331"/>
      <c r="J72" s="331"/>
      <c r="K72" s="208"/>
    </row>
    <row r="73" spans="1:11" s="204" customFormat="1" ht="51.75" customHeight="1" x14ac:dyDescent="0.2">
      <c r="A73" s="336">
        <v>18</v>
      </c>
      <c r="B73" s="346" t="s">
        <v>792</v>
      </c>
      <c r="C73" s="336" t="s">
        <v>737</v>
      </c>
      <c r="D73" s="338" t="s">
        <v>738</v>
      </c>
      <c r="E73" s="336" t="s">
        <v>602</v>
      </c>
      <c r="F73" s="188" t="s">
        <v>781</v>
      </c>
      <c r="G73" s="336" t="s">
        <v>793</v>
      </c>
      <c r="H73" s="338" t="s">
        <v>740</v>
      </c>
      <c r="I73" s="336" t="s">
        <v>745</v>
      </c>
      <c r="J73" s="336" t="s">
        <v>791</v>
      </c>
    </row>
    <row r="74" spans="1:11" s="204" customFormat="1" ht="51.75" customHeight="1" x14ac:dyDescent="0.2">
      <c r="A74" s="336"/>
      <c r="B74" s="346"/>
      <c r="C74" s="336"/>
      <c r="D74" s="339"/>
      <c r="E74" s="336"/>
      <c r="F74" s="188" t="s">
        <v>559</v>
      </c>
      <c r="G74" s="336"/>
      <c r="H74" s="339"/>
      <c r="I74" s="336"/>
      <c r="J74" s="336"/>
      <c r="K74" s="208"/>
    </row>
    <row r="75" spans="1:11" s="204" customFormat="1" ht="51.75" customHeight="1" x14ac:dyDescent="0.2">
      <c r="A75" s="336"/>
      <c r="B75" s="346"/>
      <c r="C75" s="336"/>
      <c r="D75" s="340"/>
      <c r="E75" s="336"/>
      <c r="F75" s="188" t="s">
        <v>597</v>
      </c>
      <c r="G75" s="336"/>
      <c r="H75" s="340"/>
      <c r="I75" s="336"/>
      <c r="J75" s="336"/>
      <c r="K75" s="208"/>
    </row>
  </sheetData>
  <mergeCells count="186">
    <mergeCell ref="H73:H75"/>
    <mergeCell ref="I73:I75"/>
    <mergeCell ref="J73:J75"/>
    <mergeCell ref="A73:A75"/>
    <mergeCell ref="B73:B75"/>
    <mergeCell ref="C73:C75"/>
    <mergeCell ref="D73:D75"/>
    <mergeCell ref="E73:E75"/>
    <mergeCell ref="G73:G75"/>
    <mergeCell ref="A71:A72"/>
    <mergeCell ref="B71:B72"/>
    <mergeCell ref="C71:C72"/>
    <mergeCell ref="D71:D72"/>
    <mergeCell ref="E71:E72"/>
    <mergeCell ref="G71:G72"/>
    <mergeCell ref="H71:H72"/>
    <mergeCell ref="I71:I72"/>
    <mergeCell ref="J71:J72"/>
    <mergeCell ref="A65:A70"/>
    <mergeCell ref="B65:B70"/>
    <mergeCell ref="C65:C70"/>
    <mergeCell ref="D65:D70"/>
    <mergeCell ref="E65:E70"/>
    <mergeCell ref="G65:G70"/>
    <mergeCell ref="H65:H70"/>
    <mergeCell ref="I65:I70"/>
    <mergeCell ref="J65:J70"/>
    <mergeCell ref="H60:H62"/>
    <mergeCell ref="I60:I62"/>
    <mergeCell ref="J60:J62"/>
    <mergeCell ref="A63:A64"/>
    <mergeCell ref="B63:B64"/>
    <mergeCell ref="C63:C64"/>
    <mergeCell ref="D63:D64"/>
    <mergeCell ref="E63:E64"/>
    <mergeCell ref="G63:G64"/>
    <mergeCell ref="H63:H64"/>
    <mergeCell ref="A60:A62"/>
    <mergeCell ref="B60:B62"/>
    <mergeCell ref="C60:C62"/>
    <mergeCell ref="D60:D62"/>
    <mergeCell ref="E60:E62"/>
    <mergeCell ref="G60:G62"/>
    <mergeCell ref="I63:I64"/>
    <mergeCell ref="J63:J64"/>
    <mergeCell ref="I56:I57"/>
    <mergeCell ref="J56:J57"/>
    <mergeCell ref="E58:E59"/>
    <mergeCell ref="G58:G59"/>
    <mergeCell ref="H58:H59"/>
    <mergeCell ref="I58:I59"/>
    <mergeCell ref="J58:J59"/>
    <mergeCell ref="H48:H53"/>
    <mergeCell ref="I48:I53"/>
    <mergeCell ref="J48:J53"/>
    <mergeCell ref="A56:A59"/>
    <mergeCell ref="B56:B59"/>
    <mergeCell ref="C56:C59"/>
    <mergeCell ref="D56:D59"/>
    <mergeCell ref="E56:E57"/>
    <mergeCell ref="G56:G57"/>
    <mergeCell ref="H56:H57"/>
    <mergeCell ref="A48:A53"/>
    <mergeCell ref="B48:B53"/>
    <mergeCell ref="C48:C53"/>
    <mergeCell ref="D48:D53"/>
    <mergeCell ref="E48:E53"/>
    <mergeCell ref="G48:G53"/>
    <mergeCell ref="I39:I42"/>
    <mergeCell ref="J39:J42"/>
    <mergeCell ref="E43:E44"/>
    <mergeCell ref="G43:G44"/>
    <mergeCell ref="H43:H44"/>
    <mergeCell ref="I43:I44"/>
    <mergeCell ref="J43:J44"/>
    <mergeCell ref="E45:E47"/>
    <mergeCell ref="G45:G47"/>
    <mergeCell ref="H45:H47"/>
    <mergeCell ref="I45:I47"/>
    <mergeCell ref="J45:J47"/>
    <mergeCell ref="J29:J33"/>
    <mergeCell ref="E34:E35"/>
    <mergeCell ref="G34:G35"/>
    <mergeCell ref="H34:H35"/>
    <mergeCell ref="I34:I35"/>
    <mergeCell ref="J34:J35"/>
    <mergeCell ref="I27:I28"/>
    <mergeCell ref="J27:J28"/>
    <mergeCell ref="A29:A47"/>
    <mergeCell ref="B29:B47"/>
    <mergeCell ref="C29:C47"/>
    <mergeCell ref="D29:D47"/>
    <mergeCell ref="E29:E33"/>
    <mergeCell ref="G29:G33"/>
    <mergeCell ref="H29:H33"/>
    <mergeCell ref="I29:I33"/>
    <mergeCell ref="E36:E38"/>
    <mergeCell ref="G36:G38"/>
    <mergeCell ref="H36:H38"/>
    <mergeCell ref="I36:I38"/>
    <mergeCell ref="J36:J38"/>
    <mergeCell ref="E39:E42"/>
    <mergeCell ref="G39:G42"/>
    <mergeCell ref="H39:H42"/>
    <mergeCell ref="H24:H26"/>
    <mergeCell ref="I24:I26"/>
    <mergeCell ref="J24:J26"/>
    <mergeCell ref="A27:A28"/>
    <mergeCell ref="B27:B28"/>
    <mergeCell ref="C27:C28"/>
    <mergeCell ref="D27:D28"/>
    <mergeCell ref="E27:E28"/>
    <mergeCell ref="G27:G28"/>
    <mergeCell ref="H27:H28"/>
    <mergeCell ref="A24:A26"/>
    <mergeCell ref="B24:B26"/>
    <mergeCell ref="C24:C26"/>
    <mergeCell ref="D24:D26"/>
    <mergeCell ref="E24:E26"/>
    <mergeCell ref="G24:G26"/>
    <mergeCell ref="A21:A23"/>
    <mergeCell ref="B21:B23"/>
    <mergeCell ref="C21:C23"/>
    <mergeCell ref="D21:D23"/>
    <mergeCell ref="E21:E23"/>
    <mergeCell ref="G21:G23"/>
    <mergeCell ref="H21:H23"/>
    <mergeCell ref="I21:I23"/>
    <mergeCell ref="J21:J23"/>
    <mergeCell ref="A19:A20"/>
    <mergeCell ref="B19:B20"/>
    <mergeCell ref="C19:C20"/>
    <mergeCell ref="D19:D20"/>
    <mergeCell ref="E19:E20"/>
    <mergeCell ref="G19:G20"/>
    <mergeCell ref="H19:H20"/>
    <mergeCell ref="I19:I20"/>
    <mergeCell ref="J19:J20"/>
    <mergeCell ref="H15:H16"/>
    <mergeCell ref="I15:I16"/>
    <mergeCell ref="J15:J16"/>
    <mergeCell ref="A17:A18"/>
    <mergeCell ref="B17:B18"/>
    <mergeCell ref="C17:C18"/>
    <mergeCell ref="D17:D18"/>
    <mergeCell ref="E17:E18"/>
    <mergeCell ref="G17:G18"/>
    <mergeCell ref="H17:H18"/>
    <mergeCell ref="A15:A16"/>
    <mergeCell ref="B15:B16"/>
    <mergeCell ref="C15:C16"/>
    <mergeCell ref="D15:D16"/>
    <mergeCell ref="E15:E16"/>
    <mergeCell ref="G15:G16"/>
    <mergeCell ref="I17:I18"/>
    <mergeCell ref="J17:J18"/>
    <mergeCell ref="A12:A14"/>
    <mergeCell ref="B12:B14"/>
    <mergeCell ref="C12:C14"/>
    <mergeCell ref="D12:D14"/>
    <mergeCell ref="E12:E14"/>
    <mergeCell ref="G12:G14"/>
    <mergeCell ref="H12:H14"/>
    <mergeCell ref="I12:I14"/>
    <mergeCell ref="J12:J14"/>
    <mergeCell ref="J6:J7"/>
    <mergeCell ref="A8:A11"/>
    <mergeCell ref="B8:B11"/>
    <mergeCell ref="C8:C11"/>
    <mergeCell ref="D8:D11"/>
    <mergeCell ref="E8:E11"/>
    <mergeCell ref="G8:G11"/>
    <mergeCell ref="H8:H11"/>
    <mergeCell ref="I8:I11"/>
    <mergeCell ref="J8:J11"/>
    <mergeCell ref="A1:C3"/>
    <mergeCell ref="D1:I3"/>
    <mergeCell ref="A6:A7"/>
    <mergeCell ref="B6:B7"/>
    <mergeCell ref="C6:C7"/>
    <mergeCell ref="D6:D7"/>
    <mergeCell ref="E6:E7"/>
    <mergeCell ref="F6:F7"/>
    <mergeCell ref="G6:G7"/>
    <mergeCell ref="H6:H7"/>
    <mergeCell ref="I6:I7"/>
  </mergeCells>
  <printOptions horizontalCentered="1"/>
  <pageMargins left="0.39370078740157483" right="0.39370078740157483" top="0.39370078740157483" bottom="0.39370078740157483" header="0.31496062992125984" footer="0.31496062992125984"/>
  <pageSetup scale="35" orientation="landscape" r:id="rId1"/>
  <headerFooter>
    <oddFooter>&amp;CPág. &amp;P de &amp;N</oddFooter>
  </headerFooter>
  <rowBreaks count="2" manualBreakCount="2">
    <brk id="28" max="9" man="1"/>
    <brk id="54"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18D3-F393-4446-A946-0A4B81D0B488}">
  <dimension ref="A2:F39"/>
  <sheetViews>
    <sheetView zoomScaleNormal="100" zoomScaleSheetLayoutView="96" workbookViewId="0">
      <selection activeCell="A3" sqref="A3"/>
    </sheetView>
  </sheetViews>
  <sheetFormatPr baseColWidth="10" defaultColWidth="11.42578125" defaultRowHeight="16.5" x14ac:dyDescent="0.3"/>
  <cols>
    <col min="1" max="1" width="5.7109375" style="36" customWidth="1"/>
    <col min="2" max="2" width="81" style="36" customWidth="1"/>
    <col min="3" max="5" width="11.42578125" style="36"/>
    <col min="6" max="6" width="5" style="36" customWidth="1"/>
    <col min="7" max="7" width="4.28515625" style="36" customWidth="1"/>
    <col min="8" max="16384" width="11.42578125" style="36"/>
  </cols>
  <sheetData>
    <row r="2" spans="1:6" ht="61.9" customHeight="1" x14ac:dyDescent="0.3"/>
    <row r="3" spans="1:6" x14ac:dyDescent="0.3">
      <c r="B3" s="18"/>
    </row>
    <row r="4" spans="1:6" ht="9" customHeight="1" x14ac:dyDescent="0.3"/>
    <row r="5" spans="1:6" ht="29.25" customHeight="1" x14ac:dyDescent="0.3">
      <c r="A5" s="218" t="s">
        <v>233</v>
      </c>
      <c r="B5" s="218"/>
      <c r="C5" s="218"/>
      <c r="D5" s="218"/>
      <c r="E5" s="218"/>
      <c r="F5" s="218"/>
    </row>
    <row r="6" spans="1:6" ht="29.25" customHeight="1" x14ac:dyDescent="0.3">
      <c r="B6" s="37"/>
      <c r="C6" s="37"/>
      <c r="D6" s="37"/>
      <c r="E6" s="37"/>
      <c r="F6" s="37"/>
    </row>
    <row r="7" spans="1:6" ht="232.5" customHeight="1" x14ac:dyDescent="0.3">
      <c r="A7" s="219" t="s">
        <v>366</v>
      </c>
      <c r="B7" s="219"/>
      <c r="C7" s="219"/>
      <c r="D7" s="219"/>
      <c r="E7" s="219"/>
      <c r="F7" s="219"/>
    </row>
    <row r="8" spans="1:6" ht="74.25" customHeight="1" x14ac:dyDescent="0.3">
      <c r="A8" s="219"/>
      <c r="B8" s="219"/>
      <c r="C8" s="219"/>
      <c r="D8" s="219"/>
      <c r="E8" s="219"/>
      <c r="F8" s="219"/>
    </row>
    <row r="9" spans="1:6" ht="60" customHeight="1" x14ac:dyDescent="0.3">
      <c r="A9" s="219"/>
      <c r="B9" s="219"/>
      <c r="C9" s="219"/>
      <c r="D9" s="219"/>
      <c r="E9" s="219"/>
      <c r="F9" s="219"/>
    </row>
    <row r="10" spans="1:6" ht="51.75" customHeight="1" x14ac:dyDescent="0.3">
      <c r="A10" s="219"/>
      <c r="B10" s="219"/>
      <c r="C10" s="219"/>
      <c r="D10" s="219"/>
      <c r="E10" s="219"/>
      <c r="F10" s="219"/>
    </row>
    <row r="11" spans="1:6" ht="48" customHeight="1" x14ac:dyDescent="0.3">
      <c r="A11" s="219"/>
      <c r="B11" s="219"/>
      <c r="C11" s="219"/>
      <c r="D11" s="219"/>
      <c r="E11" s="219"/>
      <c r="F11" s="219"/>
    </row>
    <row r="12" spans="1:6" ht="39.75" customHeight="1" x14ac:dyDescent="0.3">
      <c r="A12" s="219"/>
      <c r="B12" s="219"/>
      <c r="C12" s="219"/>
      <c r="D12" s="219"/>
      <c r="E12" s="219"/>
      <c r="F12" s="219"/>
    </row>
    <row r="13" spans="1:6" ht="38.25" customHeight="1" x14ac:dyDescent="0.3">
      <c r="A13" s="219"/>
      <c r="B13" s="219"/>
      <c r="C13" s="219"/>
      <c r="D13" s="219"/>
      <c r="E13" s="219"/>
      <c r="F13" s="219"/>
    </row>
    <row r="14" spans="1:6" ht="89.25" customHeight="1" x14ac:dyDescent="0.3">
      <c r="A14" s="219"/>
      <c r="B14" s="219"/>
      <c r="C14" s="219"/>
      <c r="D14" s="219"/>
      <c r="E14" s="219"/>
      <c r="F14" s="219"/>
    </row>
    <row r="15" spans="1:6" x14ac:dyDescent="0.3">
      <c r="B15" s="38"/>
      <c r="C15" s="38"/>
      <c r="D15" s="38"/>
      <c r="E15" s="38"/>
      <c r="F15" s="38"/>
    </row>
    <row r="16" spans="1:6" x14ac:dyDescent="0.3">
      <c r="B16" s="38"/>
      <c r="C16" s="38"/>
      <c r="D16" s="38"/>
      <c r="E16" s="38"/>
      <c r="F16" s="38"/>
    </row>
    <row r="17" spans="2:6" x14ac:dyDescent="0.3">
      <c r="B17" s="38"/>
      <c r="C17" s="38"/>
      <c r="D17" s="38"/>
      <c r="E17" s="38"/>
      <c r="F17" s="38"/>
    </row>
    <row r="18" spans="2:6" x14ac:dyDescent="0.3">
      <c r="B18" s="38"/>
      <c r="C18" s="38"/>
      <c r="D18" s="38"/>
      <c r="E18" s="38"/>
      <c r="F18" s="38"/>
    </row>
    <row r="19" spans="2:6" x14ac:dyDescent="0.3">
      <c r="B19" s="38"/>
      <c r="C19" s="38"/>
      <c r="D19" s="38"/>
      <c r="E19" s="38"/>
      <c r="F19" s="38"/>
    </row>
    <row r="20" spans="2:6" x14ac:dyDescent="0.3">
      <c r="B20" s="38"/>
      <c r="C20" s="38"/>
      <c r="D20" s="38"/>
      <c r="E20" s="38"/>
      <c r="F20" s="38"/>
    </row>
    <row r="21" spans="2:6" x14ac:dyDescent="0.3">
      <c r="B21" s="38"/>
      <c r="C21" s="38"/>
      <c r="D21" s="38"/>
      <c r="E21" s="38"/>
      <c r="F21" s="38"/>
    </row>
    <row r="22" spans="2:6" x14ac:dyDescent="0.3">
      <c r="B22" s="38"/>
      <c r="C22" s="38"/>
      <c r="D22" s="38"/>
      <c r="E22" s="38"/>
      <c r="F22" s="38"/>
    </row>
    <row r="23" spans="2:6" x14ac:dyDescent="0.3">
      <c r="B23" s="38"/>
      <c r="C23" s="38"/>
      <c r="D23" s="38"/>
      <c r="E23" s="38"/>
      <c r="F23" s="38"/>
    </row>
    <row r="24" spans="2:6" x14ac:dyDescent="0.3">
      <c r="B24" s="38"/>
      <c r="C24" s="38"/>
      <c r="D24" s="38"/>
      <c r="E24" s="38"/>
      <c r="F24" s="38"/>
    </row>
    <row r="25" spans="2:6" x14ac:dyDescent="0.3">
      <c r="B25" s="38"/>
      <c r="C25" s="38"/>
      <c r="D25" s="38"/>
      <c r="E25" s="38"/>
      <c r="F25" s="38"/>
    </row>
    <row r="26" spans="2:6" x14ac:dyDescent="0.3">
      <c r="B26" s="38"/>
      <c r="C26" s="38"/>
      <c r="D26" s="38"/>
      <c r="E26" s="38"/>
      <c r="F26" s="38"/>
    </row>
    <row r="27" spans="2:6" x14ac:dyDescent="0.3">
      <c r="B27" s="38"/>
      <c r="C27" s="38"/>
      <c r="D27" s="38"/>
      <c r="E27" s="38"/>
      <c r="F27" s="38"/>
    </row>
    <row r="28" spans="2:6" x14ac:dyDescent="0.3">
      <c r="B28" s="38"/>
      <c r="C28" s="38"/>
      <c r="D28" s="38"/>
      <c r="E28" s="38"/>
      <c r="F28" s="38"/>
    </row>
    <row r="29" spans="2:6" x14ac:dyDescent="0.3">
      <c r="B29" s="38"/>
      <c r="C29" s="38"/>
      <c r="D29" s="38"/>
      <c r="E29" s="38"/>
      <c r="F29" s="38"/>
    </row>
    <row r="30" spans="2:6" x14ac:dyDescent="0.3">
      <c r="B30" s="38"/>
      <c r="C30" s="38"/>
      <c r="D30" s="38"/>
      <c r="E30" s="38"/>
      <c r="F30" s="38"/>
    </row>
    <row r="31" spans="2:6" x14ac:dyDescent="0.3">
      <c r="B31" s="38"/>
      <c r="C31" s="38"/>
      <c r="D31" s="38"/>
      <c r="E31" s="38"/>
      <c r="F31" s="38"/>
    </row>
    <row r="32" spans="2:6" x14ac:dyDescent="0.3">
      <c r="B32" s="38"/>
      <c r="C32" s="38"/>
      <c r="D32" s="38"/>
      <c r="E32" s="38"/>
      <c r="F32" s="38"/>
    </row>
    <row r="33" spans="2:6" x14ac:dyDescent="0.3">
      <c r="B33" s="38"/>
      <c r="C33" s="38"/>
      <c r="D33" s="38"/>
      <c r="E33" s="38"/>
      <c r="F33" s="38"/>
    </row>
    <row r="34" spans="2:6" x14ac:dyDescent="0.3">
      <c r="B34" s="38"/>
      <c r="C34" s="38"/>
      <c r="D34" s="38"/>
      <c r="E34" s="38"/>
      <c r="F34" s="38"/>
    </row>
    <row r="35" spans="2:6" x14ac:dyDescent="0.3">
      <c r="B35" s="39"/>
      <c r="C35" s="39"/>
      <c r="D35" s="39"/>
      <c r="E35" s="39"/>
      <c r="F35" s="39"/>
    </row>
    <row r="36" spans="2:6" x14ac:dyDescent="0.3">
      <c r="B36" s="39"/>
      <c r="C36" s="39"/>
      <c r="D36" s="39"/>
      <c r="E36" s="39"/>
      <c r="F36" s="39"/>
    </row>
    <row r="37" spans="2:6" x14ac:dyDescent="0.3">
      <c r="B37" s="39"/>
      <c r="C37" s="39"/>
      <c r="D37" s="39"/>
      <c r="E37" s="39"/>
      <c r="F37" s="39"/>
    </row>
    <row r="38" spans="2:6" x14ac:dyDescent="0.3">
      <c r="B38" s="39"/>
      <c r="C38" s="39"/>
      <c r="D38" s="39"/>
      <c r="E38" s="39"/>
      <c r="F38" s="39"/>
    </row>
    <row r="39" spans="2:6" x14ac:dyDescent="0.3">
      <c r="B39" s="39"/>
      <c r="C39" s="39"/>
      <c r="D39" s="39"/>
      <c r="E39" s="39"/>
      <c r="F39" s="39"/>
    </row>
  </sheetData>
  <mergeCells count="2">
    <mergeCell ref="A5:F5"/>
    <mergeCell ref="A7:F14"/>
  </mergeCells>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EF6A0-B863-4F40-A570-6B21C3EF08A3}">
  <dimension ref="A1:I22"/>
  <sheetViews>
    <sheetView view="pageBreakPreview" zoomScale="106" zoomScaleNormal="100" zoomScaleSheetLayoutView="106" workbookViewId="0">
      <selection activeCell="C4" sqref="C4:E4"/>
    </sheetView>
  </sheetViews>
  <sheetFormatPr baseColWidth="10" defaultRowHeight="16.5" x14ac:dyDescent="0.3"/>
  <cols>
    <col min="1" max="1" width="34.7109375" style="18" customWidth="1"/>
    <col min="2" max="2" width="23.140625" style="18" customWidth="1"/>
    <col min="3" max="3" width="45" style="14" customWidth="1"/>
    <col min="4" max="4" width="23.85546875" style="14" customWidth="1"/>
    <col min="5" max="5" width="27.28515625" style="62" customWidth="1"/>
    <col min="6" max="6" width="29.7109375" style="48" customWidth="1"/>
    <col min="7" max="7" width="28.85546875" style="18" customWidth="1"/>
    <col min="8" max="8" width="11.42578125" style="18"/>
    <col min="9" max="9" width="13.140625" style="18" bestFit="1" customWidth="1"/>
    <col min="10" max="16384" width="11.42578125" style="18"/>
  </cols>
  <sheetData>
    <row r="1" spans="1:9" ht="33.75" customHeight="1" x14ac:dyDescent="0.3">
      <c r="A1" s="351" t="s">
        <v>210</v>
      </c>
      <c r="B1" s="352"/>
      <c r="C1" s="352"/>
      <c r="D1" s="352"/>
      <c r="E1" s="352"/>
      <c r="F1" s="352"/>
      <c r="G1" s="352"/>
    </row>
    <row r="2" spans="1:9" ht="48" customHeight="1" x14ac:dyDescent="0.3">
      <c r="A2" s="353"/>
      <c r="B2" s="353"/>
      <c r="C2" s="353"/>
      <c r="D2" s="353"/>
      <c r="E2" s="353"/>
      <c r="F2" s="353"/>
      <c r="G2" s="353"/>
    </row>
    <row r="3" spans="1:9" ht="54" customHeight="1" x14ac:dyDescent="0.3">
      <c r="A3" s="64" t="s">
        <v>211</v>
      </c>
      <c r="B3" s="65" t="s">
        <v>212</v>
      </c>
      <c r="C3" s="65" t="s">
        <v>213</v>
      </c>
      <c r="D3" s="65" t="s">
        <v>68</v>
      </c>
      <c r="E3" s="66" t="s">
        <v>214</v>
      </c>
      <c r="F3" s="67" t="s">
        <v>215</v>
      </c>
      <c r="G3" s="65" t="s">
        <v>216</v>
      </c>
      <c r="I3" s="48"/>
    </row>
    <row r="4" spans="1:9" ht="69.75" customHeight="1" x14ac:dyDescent="0.3">
      <c r="A4" s="348" t="s">
        <v>22</v>
      </c>
      <c r="B4" s="349" t="s">
        <v>88</v>
      </c>
      <c r="C4" s="49" t="s">
        <v>217</v>
      </c>
      <c r="D4" s="50">
        <v>2017011000192</v>
      </c>
      <c r="E4" s="51">
        <v>70000</v>
      </c>
      <c r="F4" s="51">
        <v>0</v>
      </c>
      <c r="G4" s="51">
        <f>+E4+F4</f>
        <v>70000</v>
      </c>
    </row>
    <row r="5" spans="1:9" ht="64.5" customHeight="1" x14ac:dyDescent="0.3">
      <c r="A5" s="348"/>
      <c r="B5" s="349"/>
      <c r="C5" s="49" t="s">
        <v>218</v>
      </c>
      <c r="D5" s="52">
        <v>2017011000194</v>
      </c>
      <c r="E5" s="51">
        <v>0</v>
      </c>
      <c r="F5" s="51">
        <v>60000</v>
      </c>
      <c r="G5" s="51">
        <f>+E5+F5</f>
        <v>60000</v>
      </c>
    </row>
    <row r="6" spans="1:9" ht="36.75" customHeight="1" x14ac:dyDescent="0.3">
      <c r="A6" s="348"/>
      <c r="B6" s="349"/>
      <c r="C6" s="53" t="s">
        <v>219</v>
      </c>
      <c r="D6" s="53"/>
      <c r="E6" s="54">
        <f>SUM(E4:E5)</f>
        <v>70000</v>
      </c>
      <c r="F6" s="54">
        <f>SUM(F4:F5)</f>
        <v>60000</v>
      </c>
      <c r="G6" s="54">
        <f>SUM(G4:G5)</f>
        <v>130000</v>
      </c>
    </row>
    <row r="7" spans="1:9" ht="69.75" customHeight="1" x14ac:dyDescent="0.3">
      <c r="A7" s="348"/>
      <c r="B7" s="349" t="s">
        <v>220</v>
      </c>
      <c r="C7" s="35" t="s">
        <v>186</v>
      </c>
      <c r="D7" s="52" t="s">
        <v>187</v>
      </c>
      <c r="E7" s="51">
        <v>3000</v>
      </c>
      <c r="F7" s="51">
        <v>5000</v>
      </c>
      <c r="G7" s="51">
        <f>+E7+F7</f>
        <v>8000</v>
      </c>
    </row>
    <row r="8" spans="1:9" ht="76.5" customHeight="1" x14ac:dyDescent="0.3">
      <c r="A8" s="348"/>
      <c r="B8" s="349"/>
      <c r="C8" s="55" t="s">
        <v>188</v>
      </c>
      <c r="D8" s="52" t="s">
        <v>189</v>
      </c>
      <c r="E8" s="51">
        <v>57000</v>
      </c>
      <c r="F8" s="51"/>
      <c r="G8" s="51">
        <f>+E8+F8</f>
        <v>57000</v>
      </c>
    </row>
    <row r="9" spans="1:9" ht="31.5" customHeight="1" x14ac:dyDescent="0.3">
      <c r="A9" s="348"/>
      <c r="B9" s="349"/>
      <c r="C9" s="53" t="s">
        <v>219</v>
      </c>
      <c r="D9" s="53"/>
      <c r="E9" s="54">
        <f>SUM(E7:E8)</f>
        <v>60000</v>
      </c>
      <c r="F9" s="54">
        <f>SUM(F7:F8)</f>
        <v>5000</v>
      </c>
      <c r="G9" s="54">
        <f>SUM(G7:G8)</f>
        <v>65000</v>
      </c>
    </row>
    <row r="10" spans="1:9" ht="31.5" customHeight="1" x14ac:dyDescent="0.3">
      <c r="A10" s="347" t="s">
        <v>221</v>
      </c>
      <c r="B10" s="347"/>
      <c r="C10" s="56"/>
      <c r="D10" s="56"/>
      <c r="E10" s="57">
        <f>+E6+E9</f>
        <v>130000</v>
      </c>
      <c r="F10" s="57">
        <f>+F6+F9</f>
        <v>65000</v>
      </c>
      <c r="G10" s="57">
        <f>+G6+G9</f>
        <v>195000</v>
      </c>
    </row>
    <row r="11" spans="1:9" ht="56.25" customHeight="1" x14ac:dyDescent="0.3">
      <c r="A11" s="348" t="s">
        <v>222</v>
      </c>
      <c r="B11" s="349" t="s">
        <v>62</v>
      </c>
      <c r="C11" s="55" t="s">
        <v>223</v>
      </c>
      <c r="D11" s="34" t="s">
        <v>184</v>
      </c>
      <c r="E11" s="51">
        <v>10000</v>
      </c>
      <c r="F11" s="51">
        <v>20000</v>
      </c>
      <c r="G11" s="51">
        <f>+E11+F11</f>
        <v>30000</v>
      </c>
    </row>
    <row r="12" spans="1:9" ht="55.5" customHeight="1" x14ac:dyDescent="0.3">
      <c r="A12" s="348"/>
      <c r="B12" s="349"/>
      <c r="C12" s="49" t="s">
        <v>224</v>
      </c>
      <c r="D12" s="34" t="s">
        <v>198</v>
      </c>
      <c r="E12" s="51">
        <v>113119.92288500001</v>
      </c>
      <c r="F12" s="51"/>
      <c r="G12" s="51">
        <f>+E12+F12</f>
        <v>113119.92288500001</v>
      </c>
    </row>
    <row r="13" spans="1:9" x14ac:dyDescent="0.3">
      <c r="A13" s="348"/>
      <c r="B13" s="349"/>
      <c r="C13" s="53" t="s">
        <v>219</v>
      </c>
      <c r="D13" s="53"/>
      <c r="E13" s="54">
        <f>SUM(E11:E12)</f>
        <v>123119.92288500001</v>
      </c>
      <c r="F13" s="54">
        <f>SUM(F11:F12)</f>
        <v>20000</v>
      </c>
      <c r="G13" s="54">
        <f>SUM(G11:G12)</f>
        <v>143119.92288500001</v>
      </c>
    </row>
    <row r="14" spans="1:9" ht="57" customHeight="1" x14ac:dyDescent="0.3">
      <c r="A14" s="348"/>
      <c r="B14" s="349" t="s">
        <v>14</v>
      </c>
      <c r="C14" s="55" t="s">
        <v>225</v>
      </c>
      <c r="D14" s="34" t="s">
        <v>182</v>
      </c>
      <c r="E14" s="51">
        <v>10000</v>
      </c>
      <c r="F14" s="51"/>
      <c r="G14" s="51">
        <f>+E14+F14</f>
        <v>10000</v>
      </c>
    </row>
    <row r="15" spans="1:9" ht="66" customHeight="1" x14ac:dyDescent="0.3">
      <c r="A15" s="348"/>
      <c r="B15" s="349"/>
      <c r="C15" s="58" t="s">
        <v>226</v>
      </c>
      <c r="D15" s="58" t="s">
        <v>204</v>
      </c>
      <c r="E15" s="51">
        <v>2600</v>
      </c>
      <c r="F15" s="59"/>
      <c r="G15" s="51">
        <f>+E15+F15</f>
        <v>2600</v>
      </c>
    </row>
    <row r="16" spans="1:9" ht="42.75" customHeight="1" x14ac:dyDescent="0.3">
      <c r="A16" s="348"/>
      <c r="B16" s="349"/>
      <c r="C16" s="58" t="s">
        <v>199</v>
      </c>
      <c r="D16" s="35" t="s">
        <v>200</v>
      </c>
      <c r="E16" s="51">
        <v>10000</v>
      </c>
      <c r="F16" s="51"/>
      <c r="G16" s="51">
        <f>+E16+F16</f>
        <v>10000</v>
      </c>
    </row>
    <row r="17" spans="1:7" x14ac:dyDescent="0.3">
      <c r="A17" s="348"/>
      <c r="B17" s="349"/>
      <c r="C17" s="53" t="s">
        <v>219</v>
      </c>
      <c r="D17" s="53"/>
      <c r="E17" s="54">
        <f>SUM(E14:E16)</f>
        <v>22600</v>
      </c>
      <c r="F17" s="54">
        <f>SUM(F14:F16)</f>
        <v>0</v>
      </c>
      <c r="G17" s="54">
        <f>SUM(G14:G16)</f>
        <v>22600</v>
      </c>
    </row>
    <row r="18" spans="1:7" x14ac:dyDescent="0.3">
      <c r="A18" s="347" t="s">
        <v>221</v>
      </c>
      <c r="B18" s="347"/>
      <c r="C18" s="56"/>
      <c r="D18" s="56"/>
      <c r="E18" s="57">
        <f>+E13+E17</f>
        <v>145719.92288500001</v>
      </c>
      <c r="F18" s="57">
        <f>+F13+F17</f>
        <v>20000</v>
      </c>
      <c r="G18" s="57">
        <f>+G13+G17</f>
        <v>165719.92288500001</v>
      </c>
    </row>
    <row r="19" spans="1:7" ht="23.25" customHeight="1" x14ac:dyDescent="0.3">
      <c r="A19" s="348" t="s">
        <v>227</v>
      </c>
      <c r="B19" s="349" t="s">
        <v>228</v>
      </c>
      <c r="C19" s="55" t="s">
        <v>229</v>
      </c>
      <c r="D19" s="55"/>
      <c r="E19" s="51">
        <v>16745.239642</v>
      </c>
      <c r="F19" s="51">
        <v>5000</v>
      </c>
      <c r="G19" s="51">
        <f>+E19+F19</f>
        <v>21745.239642</v>
      </c>
    </row>
    <row r="20" spans="1:7" x14ac:dyDescent="0.3">
      <c r="A20" s="348"/>
      <c r="B20" s="349"/>
      <c r="C20" s="55" t="s">
        <v>230</v>
      </c>
      <c r="D20" s="55"/>
      <c r="E20" s="51">
        <v>4000</v>
      </c>
      <c r="F20" s="51">
        <v>0</v>
      </c>
      <c r="G20" s="51">
        <f>+E20+F20</f>
        <v>4000</v>
      </c>
    </row>
    <row r="21" spans="1:7" x14ac:dyDescent="0.3">
      <c r="A21" s="348"/>
      <c r="B21" s="349"/>
      <c r="C21" s="53" t="s">
        <v>219</v>
      </c>
      <c r="D21" s="53"/>
      <c r="E21" s="54">
        <f>SUM(E19:E20)</f>
        <v>20745.239642</v>
      </c>
      <c r="F21" s="54">
        <f>SUM(F19:F20)</f>
        <v>5000</v>
      </c>
      <c r="G21" s="54">
        <f>SUM(G19:G20)</f>
        <v>25745.239642</v>
      </c>
    </row>
    <row r="22" spans="1:7" x14ac:dyDescent="0.3">
      <c r="A22" s="350" t="s">
        <v>231</v>
      </c>
      <c r="B22" s="350"/>
      <c r="C22" s="60"/>
      <c r="D22" s="60"/>
      <c r="E22" s="61">
        <f>+E21+E6+E9+E13+E17</f>
        <v>296465.16252700001</v>
      </c>
      <c r="F22" s="61">
        <f>+F21+F6+F9+F13+F17</f>
        <v>90000</v>
      </c>
      <c r="G22" s="61">
        <f>+G21+G6+G9+G13+G17</f>
        <v>386465.16252700001</v>
      </c>
    </row>
  </sheetData>
  <mergeCells count="12">
    <mergeCell ref="A18:B18"/>
    <mergeCell ref="A19:A21"/>
    <mergeCell ref="B19:B21"/>
    <mergeCell ref="A22:B22"/>
    <mergeCell ref="A1:G2"/>
    <mergeCell ref="A4:A9"/>
    <mergeCell ref="B4:B6"/>
    <mergeCell ref="B7:B9"/>
    <mergeCell ref="A10:B10"/>
    <mergeCell ref="A11:A17"/>
    <mergeCell ref="B11:B13"/>
    <mergeCell ref="B14:B17"/>
  </mergeCells>
  <pageMargins left="0.7"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Portada</vt:lpstr>
      <vt:lpstr>Presentación</vt:lpstr>
      <vt:lpstr>Recomendaciones al diligenciar</vt:lpstr>
      <vt:lpstr>Contenido</vt:lpstr>
      <vt:lpstr>Plan Acción 2021</vt:lpstr>
      <vt:lpstr>Control de cambios</vt:lpstr>
      <vt:lpstr>PAI Integrados MIPG</vt:lpstr>
      <vt:lpstr>I4.Politicas Transv. Trazadores</vt:lpstr>
      <vt:lpstr>I8.Presupuesto inversion 2021</vt:lpstr>
      <vt:lpstr>Listas Pilares</vt:lpstr>
      <vt:lpstr>Listas Ind. Estratégicos</vt:lpstr>
      <vt:lpstr>Listas documentos CONPES</vt:lpstr>
      <vt:lpstr>Listas cobert, conpes, trazado</vt:lpstr>
      <vt:lpstr>Listas presupuestales</vt:lpstr>
      <vt:lpstr>Hoja22</vt:lpstr>
      <vt:lpstr>Contenido!Área_de_impresión</vt:lpstr>
      <vt:lpstr>'Control de cambios'!Área_de_impresión</vt:lpstr>
      <vt:lpstr>'I4.Politicas Transv. Trazadores'!Área_de_impresión</vt:lpstr>
      <vt:lpstr>'I8.Presupuesto inversion 2021'!Área_de_impresión</vt:lpstr>
      <vt:lpstr>'PAI Integrados MIPG'!Área_de_impresión</vt:lpstr>
      <vt:lpstr>'Plan Acción 2021'!Área_de_impresión</vt:lpstr>
      <vt:lpstr>Portada!Área_de_impresión</vt:lpstr>
      <vt:lpstr>Presentación!Área_de_impresión</vt:lpstr>
      <vt:lpstr>'Recomendaciones al diligenciar'!Área_de_impresión</vt:lpstr>
      <vt:lpstr>'Control de cambios'!Títulos_a_imprimir</vt:lpstr>
      <vt:lpstr>'PAI Integrados MIPG'!Títulos_a_imprimir</vt:lpstr>
      <vt:lpstr>'Plan Acción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Natalia Rodriguez</cp:lastModifiedBy>
  <cp:lastPrinted>2021-05-13T15:31:18Z</cp:lastPrinted>
  <dcterms:created xsi:type="dcterms:W3CDTF">2016-06-27T17:23:36Z</dcterms:created>
  <dcterms:modified xsi:type="dcterms:W3CDTF">2021-11-22T23:40:59Z</dcterms:modified>
</cp:coreProperties>
</file>