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LCIENCIAS\dpyate\INSTITUCIONALES\DIANA YATE VIRGUES\2018\COMITÉS\COMDIR\TEMAS COMDIR 23042018\A. Seguimiento planeación institucional\"/>
    </mc:Choice>
  </mc:AlternateContent>
  <bookViews>
    <workbookView xWindow="0" yWindow="0" windowWidth="15525" windowHeight="6780" activeTab="1"/>
  </bookViews>
  <sheets>
    <sheet name="Portada" sheetId="2" r:id="rId1"/>
    <sheet name="Seguimiento PAI 1er trimestre" sheetId="1" r:id="rId2"/>
  </sheets>
  <definedNames>
    <definedName name="_xlnm.Print_Area" localSheetId="1">'Seguimiento PAI 1er trimestre'!$A$1:$O$75</definedName>
    <definedName name="_xlnm.Print_Titles" localSheetId="1">'Seguimiento PAI 1er trimestre'!$1:$9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 i="1" l="1"/>
  <c r="F28" i="1" l="1"/>
  <c r="M33" i="1" l="1"/>
  <c r="M34" i="1"/>
  <c r="M35" i="1"/>
  <c r="M36" i="1"/>
  <c r="N36" i="1" s="1"/>
  <c r="M68" i="1"/>
  <c r="N68" i="1" s="1"/>
  <c r="M67" i="1"/>
  <c r="N67" i="1" s="1"/>
  <c r="M21" i="1"/>
  <c r="N21" i="1" s="1"/>
  <c r="M12" i="1"/>
  <c r="M13" i="1"/>
  <c r="M14" i="1"/>
  <c r="N14" i="1" s="1"/>
  <c r="M15" i="1"/>
  <c r="M16" i="1"/>
  <c r="M18" i="1"/>
  <c r="M19" i="1"/>
  <c r="M20" i="1"/>
  <c r="M22" i="1"/>
  <c r="M23" i="1"/>
  <c r="N23" i="1" s="1"/>
  <c r="M24" i="1"/>
  <c r="N24" i="1" s="1"/>
  <c r="M25" i="1"/>
  <c r="M26" i="1"/>
  <c r="N26" i="1" s="1"/>
  <c r="M27" i="1"/>
  <c r="N27" i="1" s="1"/>
  <c r="M28" i="1"/>
  <c r="N28" i="1" s="1"/>
  <c r="M29" i="1"/>
  <c r="N29" i="1" s="1"/>
  <c r="M30" i="1"/>
  <c r="M31" i="1"/>
  <c r="M32" i="1"/>
  <c r="M37" i="1"/>
  <c r="M38" i="1"/>
  <c r="N38" i="1" s="1"/>
  <c r="M39" i="1"/>
  <c r="N39" i="1" s="1"/>
  <c r="M40" i="1"/>
  <c r="M41" i="1"/>
  <c r="M42" i="1"/>
  <c r="M43" i="1"/>
  <c r="N43" i="1" s="1"/>
  <c r="M44" i="1"/>
  <c r="N44" i="1" s="1"/>
  <c r="M45" i="1"/>
  <c r="N45" i="1" s="1"/>
  <c r="M46" i="1"/>
  <c r="M47" i="1"/>
  <c r="M48" i="1"/>
  <c r="N48" i="1" s="1"/>
  <c r="M49" i="1"/>
  <c r="N49" i="1" s="1"/>
  <c r="M50" i="1"/>
  <c r="N50" i="1" s="1"/>
  <c r="M51" i="1"/>
  <c r="N51" i="1" s="1"/>
  <c r="M52" i="1"/>
  <c r="N52" i="1" s="1"/>
  <c r="M53" i="1"/>
  <c r="N53" i="1" s="1"/>
  <c r="M54" i="1"/>
  <c r="N54" i="1" s="1"/>
  <c r="M55" i="1"/>
  <c r="N55" i="1" s="1"/>
  <c r="M56" i="1"/>
  <c r="M57" i="1"/>
  <c r="N57" i="1" s="1"/>
  <c r="M58" i="1"/>
  <c r="M59" i="1"/>
  <c r="N59" i="1" s="1"/>
  <c r="M60" i="1"/>
  <c r="N60" i="1" s="1"/>
  <c r="M61" i="1"/>
  <c r="N61" i="1" s="1"/>
  <c r="M62" i="1"/>
  <c r="N62" i="1" s="1"/>
  <c r="M63" i="1"/>
  <c r="N63" i="1" s="1"/>
  <c r="M64" i="1"/>
  <c r="N64" i="1" s="1"/>
  <c r="M65" i="1"/>
  <c r="N65" i="1" s="1"/>
  <c r="M66" i="1"/>
  <c r="N66" i="1" s="1"/>
  <c r="M69" i="1"/>
  <c r="N69" i="1" s="1"/>
  <c r="M70" i="1"/>
  <c r="N70" i="1" s="1"/>
  <c r="M71" i="1"/>
  <c r="M11" i="1"/>
  <c r="K30" i="1" l="1"/>
  <c r="K29" i="1" l="1"/>
  <c r="I29" i="1"/>
  <c r="G26" i="1"/>
</calcChain>
</file>

<file path=xl/sharedStrings.xml><?xml version="1.0" encoding="utf-8"?>
<sst xmlns="http://schemas.openxmlformats.org/spreadsheetml/2006/main" count="298" uniqueCount="169">
  <si>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</si>
  <si>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</si>
  <si>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</si>
  <si>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</si>
  <si>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</si>
  <si>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</si>
  <si>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</si>
  <si>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</si>
  <si>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</si>
  <si>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</si>
  <si>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</si>
  <si>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</si>
  <si>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</si>
  <si>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</si>
  <si>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</si>
  <si>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</si>
  <si>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</si>
  <si>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</si>
  <si>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</si>
  <si>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</si>
  <si>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</si>
  <si>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</si>
  <si>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</si>
  <si>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</si>
  <si>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</si>
  <si>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</si>
  <si>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</si>
  <si>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</si>
  <si>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</si>
  <si>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</si>
  <si>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</si>
  <si>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</si>
  <si>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</si>
  <si>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</si>
  <si>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</si>
  <si>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</si>
  <si>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</si>
  <si>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</si>
  <si>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</si>
  <si>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t xml:space="preserve">Período de seguimiento: </t>
    </r>
    <r>
      <rPr>
        <b/>
        <u/>
        <sz val="16"/>
        <rFont val="Segoe UI"/>
        <family val="2"/>
      </rPr>
      <t>Primer trimestre de 2018</t>
    </r>
  </si>
  <si>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</si>
  <si>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</si>
  <si>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</si>
  <si>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</si>
  <si>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</si>
  <si>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rPr>
        <b/>
        <sz val="11"/>
        <color theme="1"/>
        <rFont val="Segoe UI"/>
        <family val="2"/>
      </rPr>
      <t xml:space="preserve">1.300 </t>
    </r>
    <r>
      <rPr>
        <sz val="11"/>
        <color theme="1"/>
        <rFont val="Segoe UI"/>
        <family val="2"/>
      </rPr>
      <t>becas para la formación de maestría y doctorado nacional y exterior financiados por Colciencias y otras entidades</t>
    </r>
  </si>
  <si>
    <r>
      <t xml:space="preserve">Incremento del </t>
    </r>
    <r>
      <rPr>
        <b/>
        <sz val="11"/>
        <rFont val="Segoe UI"/>
        <family val="2"/>
      </rPr>
      <t>25%</t>
    </r>
    <r>
      <rPr>
        <sz val="11"/>
        <rFont val="Segoe UI"/>
        <family val="2"/>
      </rPr>
      <t xml:space="preserve"> del valor del H5 para las revistas nacionales indexadas</t>
    </r>
  </si>
  <si>
    <r>
      <rPr>
        <b/>
        <sz val="11"/>
        <color theme="1"/>
        <rFont val="Segoe UI"/>
        <family val="2"/>
      </rPr>
      <t>13.400</t>
    </r>
    <r>
      <rPr>
        <sz val="11"/>
        <color theme="1"/>
        <rFont val="Segoe UI"/>
        <family val="2"/>
      </rPr>
      <t xml:space="preserve"> artículos científicos publicados en revistas científicas especializadas por investigadores colombianos</t>
    </r>
  </si>
  <si>
    <r>
      <t xml:space="preserve">
</t>
    </r>
    <r>
      <rPr>
        <b/>
        <sz val="11"/>
        <color theme="1"/>
        <rFont val="Segoe UI"/>
        <family val="2"/>
      </rPr>
      <t>1</t>
    </r>
    <r>
      <rPr>
        <sz val="11"/>
        <color theme="1"/>
        <rFont val="Segoe UI"/>
        <family val="2"/>
      </rPr>
      <t xml:space="preserve">  modelo cienciométricos actualizado al SNCTI</t>
    </r>
  </si>
  <si>
    <r>
      <rPr>
        <b/>
        <sz val="11"/>
        <color theme="1"/>
        <rFont val="Segoe UI"/>
        <family val="2"/>
      </rPr>
      <t>262</t>
    </r>
    <r>
      <rPr>
        <sz val="11"/>
        <color theme="1"/>
        <rFont val="Segoe UI"/>
        <family val="2"/>
      </rPr>
      <t xml:space="preserve"> proyectos de investigación apoyados</t>
    </r>
  </si>
  <si>
    <r>
      <rPr>
        <b/>
        <sz val="11"/>
        <color theme="1"/>
        <rFont val="Segoe UI"/>
        <family val="2"/>
      </rPr>
      <t xml:space="preserve">880 </t>
    </r>
    <r>
      <rPr>
        <sz val="11"/>
        <color theme="1"/>
        <rFont val="Segoe UI"/>
        <family val="2"/>
      </rPr>
      <t>empresas apoyadas en procesos de innovación por Colciencias</t>
    </r>
  </si>
  <si>
    <r>
      <rPr>
        <b/>
        <sz val="11"/>
        <color theme="1"/>
        <rFont val="Segoe UI"/>
        <family val="2"/>
      </rPr>
      <t>261</t>
    </r>
    <r>
      <rPr>
        <sz val="11"/>
        <color theme="1"/>
        <rFont val="Segoe UI"/>
        <family val="2"/>
      </rPr>
      <t xml:space="preserve"> empresas apoyadas en procesos de innovación por Colciencias</t>
    </r>
  </si>
  <si>
    <r>
      <rPr>
        <b/>
        <sz val="11"/>
        <color theme="1"/>
        <rFont val="Segoe UI"/>
        <family val="2"/>
      </rPr>
      <t>68</t>
    </r>
    <r>
      <rPr>
        <sz val="11"/>
        <color theme="1"/>
        <rFont val="Segoe UI"/>
        <family val="2"/>
      </rPr>
      <t xml:space="preserve"> empresas apoyadas en procesos de innovación por Colciencias</t>
    </r>
  </si>
  <si>
    <r>
      <rPr>
        <b/>
        <sz val="11"/>
        <color theme="1"/>
        <rFont val="Segoe UI"/>
        <family val="2"/>
      </rPr>
      <t xml:space="preserve">104 </t>
    </r>
    <r>
      <rPr>
        <sz val="11"/>
        <color theme="1"/>
        <rFont val="Segoe UI"/>
        <family val="2"/>
      </rPr>
      <t>empresas apoyadas en procesos de innovación por Colciencias</t>
    </r>
  </si>
  <si>
    <r>
      <rPr>
        <b/>
        <sz val="11"/>
        <color theme="1"/>
        <rFont val="Segoe UI"/>
        <family val="2"/>
      </rPr>
      <t xml:space="preserve">17 </t>
    </r>
    <r>
      <rPr>
        <sz val="11"/>
        <color theme="1"/>
        <rFont val="Segoe UI"/>
        <family val="2"/>
      </rPr>
      <t>licenciamientos tecnológicos apoyados</t>
    </r>
  </si>
  <si>
    <r>
      <rPr>
        <b/>
        <sz val="11"/>
        <color theme="1"/>
        <rFont val="Segoe UI"/>
        <family val="2"/>
      </rPr>
      <t xml:space="preserve">600 </t>
    </r>
    <r>
      <rPr>
        <sz val="11"/>
        <color theme="1"/>
        <rFont val="Segoe UI"/>
        <family val="2"/>
      </rPr>
      <t>registros de patentes solicitadas por residentes en oficina nacional y PCT</t>
    </r>
  </si>
  <si>
    <r>
      <rPr>
        <b/>
        <sz val="11"/>
        <color theme="1"/>
        <rFont val="Segoe UI"/>
        <family val="2"/>
      </rPr>
      <t>30.000</t>
    </r>
    <r>
      <rPr>
        <sz val="11"/>
        <color theme="1"/>
        <rFont val="Segoe UI"/>
        <family val="2"/>
      </rPr>
      <t xml:space="preserve"> personas sensibilizadas a través de estrategias enfocadas en el uso, apropiación y utilidad de la CTeI</t>
    </r>
  </si>
  <si>
    <r>
      <rPr>
        <b/>
        <sz val="11"/>
        <color theme="1"/>
        <rFont val="Segoe UI"/>
        <family val="2"/>
      </rPr>
      <t xml:space="preserve">3.740 </t>
    </r>
    <r>
      <rPr>
        <sz val="11"/>
        <color theme="1"/>
        <rFont val="Segoe UI"/>
        <family val="2"/>
      </rPr>
      <t>Personas sensibilizadas a través de estrategias enfocadas en el uso, apropiación y utilidad de la CTeI</t>
    </r>
  </si>
  <si>
    <r>
      <rPr>
        <b/>
        <sz val="11"/>
        <color theme="1"/>
        <rFont val="Segoe UI"/>
        <family val="2"/>
      </rPr>
      <t>100%</t>
    </r>
    <r>
      <rPr>
        <sz val="11"/>
        <color theme="1"/>
        <rFont val="Segoe UI"/>
        <family val="2"/>
      </rPr>
      <t xml:space="preserve"> de cumplimiento de los requisitos de transparencia en Colciencias</t>
    </r>
  </si>
  <si>
    <r>
      <rPr>
        <b/>
        <sz val="11"/>
        <color theme="1"/>
        <rFont val="Segoe UI"/>
        <family val="2"/>
      </rPr>
      <t xml:space="preserve"> 1.627.870 </t>
    </r>
    <r>
      <rPr>
        <sz val="11"/>
        <color theme="1"/>
        <rFont val="Segoe UI"/>
        <family val="2"/>
      </rPr>
      <t>personas sensibilizadas a través de estrategias enfocadas en el uso, apropiación y utilidad de la CTeI</t>
    </r>
  </si>
  <si>
    <r>
      <rPr>
        <b/>
        <sz val="11"/>
        <color theme="1"/>
        <rFont val="Segoe UI"/>
        <family val="2"/>
      </rPr>
      <t>193.000</t>
    </r>
    <r>
      <rPr>
        <sz val="11"/>
        <color theme="1"/>
        <rFont val="Segoe UI"/>
        <family val="2"/>
      </rPr>
      <t xml:space="preserve"> niños y jóvenes apoyados en procesos de vocación científica</t>
    </r>
  </si>
  <si>
    <r>
      <rPr>
        <b/>
        <sz val="11"/>
        <color theme="1"/>
        <rFont val="Segoe UI"/>
        <family val="2"/>
      </rPr>
      <t>5.753</t>
    </r>
    <r>
      <rPr>
        <sz val="11"/>
        <color theme="1"/>
        <rFont val="Segoe UI"/>
        <family val="2"/>
      </rPr>
      <t xml:space="preserve"> niños y jóvenes apoyados en procesos de vocación científica</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</si>
  <si>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</si>
  <si>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</si>
  <si>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</si>
  <si>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</si>
  <si>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</si>
  <si>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</si>
  <si>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</si>
  <si>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</si>
  <si>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</si>
  <si>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</si>
  <si>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</si>
  <si>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</si>
  <si>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</si>
  <si>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</si>
  <si>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</si>
  <si>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</si>
  <si>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</si>
  <si>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</si>
  <si>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</si>
  <si>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</si>
  <si>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</si>
  <si>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</si>
  <si>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</si>
  <si>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</si>
  <si>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</si>
  <si>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</si>
  <si>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</si>
  <si>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</si>
  <si>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</si>
  <si>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</si>
  <si>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</si>
  <si>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</si>
  <si>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</si>
  <si>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</si>
  <si>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</si>
  <si>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</si>
  <si>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</si>
  <si>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</si>
  <si>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</si>
  <si>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</si>
  <si>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</si>
  <si>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</si>
  <si>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</si>
  <si>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</si>
  <si>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</si>
  <si>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</si>
  <si>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</si>
  <si>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</si>
  <si>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</si>
  <si>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</si>
  <si>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</si>
  <si>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</si>
  <si>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</si>
  <si>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</si>
  <si>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</si>
  <si>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</si>
  <si>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 xml:space="preserve">
56 proyectos de investigación apoyados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</si>
  <si>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</si>
  <si>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</si>
  <si>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</si>
  <si>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</si>
  <si>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</si>
  <si>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</si>
  <si>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</si>
  <si>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</si>
  <si>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</si>
  <si>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</si>
  <si>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</si>
  <si>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</si>
  <si>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Resumen de la gestión a 31 de marzo de 2018</t>
  </si>
  <si>
    <t>Respecto a la Convocatoria de formación para estudios de maestría y doctorado en el exterior COLFUTURO,  su apertura se dió el 9 de enero de 2018 y el cierre 28 de febrero. Durante el mes de marzo de 2.018, se inició el proceso de  está adelantando el proceso de evaluación de la convocatoria del Programa Crédito Beca, a la cual se presentaronun total 2.837 aspirantes. En esa línea, en este período se suscribió el Convenio de aportes entre COLCIENCIAS y el Fondo Francisco José de Caldas, a través del cual se financiará la cohorte de los beneficiarios de esta convocatoria.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su fecha de cierre será el próximo 15 de mayo. Para la apertura de la convocatoria se envió una carta de intención a Fullbright Colombia, donde se explica el mecanismo a través del cual se asegurará la disponibilidad de recursos para la cohorte.
Sumado a lo anterior, en este período se adelantaron conversaciones con LASPAU y Fulbright para definir el esquema de operación para la cohorte 2019. 
Frente a la formación de capital humano de alto nivel para las regiones, el pasado 22 de marzo se dió apertura a las convocatorias de los Departamento del Atlántico y la Guajira. El presupuesto asociado por departamento es de $17.041.044.800 y $19.241.950.000 respectivamente. El cierre de las dos convocatorias, se llevará a cabo el 30 de junio de 2018.</t>
  </si>
  <si>
    <t>En este período se avanzó en la gestión del requerimiento a la Oficina de Tecnologías de la Información, para el registro de la información tanto de doctores como de Instituciones, para conformación del portafolio de los becarios para postdoctorado, en el marco de la convocatoria de Estancias Posdoctorales 2018, cuya apertura se realizara en segundo semestre de la vigencia.</t>
  </si>
  <si>
    <t xml:space="preserve">En primer trimestre de 2018, se elaboró el documento de análisis de los resultados de la Convocatoria 768 para Indexación de Revistas Científicas Colombianas Especializadas. En este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t>
  </si>
  <si>
    <t>A 31 de marzo de 2018, se registraron 1.959 artículos, valor que alcanza apenas el 70% la meta establecida. El comportamiento puede asociarse a la tendencia de publicación en el primer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 de total de los artículos está relacionado con Medicina;  el 9,5% con Ingeniería; con el 9% Agricultura y Ciencias Biológicas; 6,6 % Física y Astronomía; 5,5% Química; 5,3% Bioquímica, genética y biología molecular y Ciencias del medio ambiente; 5,2 % Ciencias sociales y 5,1% Ciencias de la computación. Vale resaltar que en la clasificación, Scopus utiliza 27 áreas temáticas, en las cuales las revistas al estar multicategorizadas genera que un mismo artículo puede estar contabilizado en más de un área temática.
Por otro parte, en este período se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cumpliern con los criterios de existencia y calidad.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en el primer trimestre se radicaron 6 solicitudes para el reconocimiento de centros de investigación. Todas las solicitudes cumplieron con los requisitos mínimos y se encuentran en proceso de evaluación. Una de las solicitudes tramitadas, correspondió al Instituto Nacional de Salud que al ser instituto público obtendrá el reconocimiento de manera automática sin necesidad de pasar por la evaluación mencionada.</t>
  </si>
  <si>
    <t>El registro de apoyo a proyectos de investigación por cuenta de la Dirección de Fomento a la Investigación se llevará a cabo en tercer trimestre; no obstante se han adelantes las siguientes por convocatoria así:
a) Convocatoria regional para el fortalecimiento de capacidades I+D+i y su contribucion al cierre de brechas tecnologicas en el departamento de Antioquia, Occidente: esta convocatoria busca Identificar proyectos que, en el corto plazo, permitan cerrar brechas tecnológicas,obteniendo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dió apertura el pasado 02 de marzo y cerrará el próximo 02 de mayo.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En este período, se elaboró el borrador de los términos de referencia de la convocatoria y estos se encuentran en proceso de revisión por parte de la Gobernación de Nariño.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cerrará el proxímo 15 de mayo. Se espera financiar 27 proyectos con este instrumento.
d) Convocatoria Ecosistema Científica: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trimestre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produto de la convocatoria 778.
El 15 de febrero cumpliendo cronograma, establecido en los términos de referencia,  cerró la segunda fase convocatoria,  con un total de 20 propuestas de programas en los 5 focos estratégicos distribuidos así: Energía Sostenible: 7; Alimentos: 6; Sociedad: 3; Bioeconomía: 3; Salud: 1.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La convocatoria abrió el pasado 12 de marzo y cerrará el próximo 16 de mayo. Se han destinado $22.437.201.970 para la financiación de 45 proyectos de investigación.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este período se elaboraron los términos de referencia y fueron presentados ante las instancias de decisión pertinentes. Se dió apertura a la convocatoria el pasado 16 de marzo y su cierre se llevará a cabo el próximo 23 de mayo. Los recursos para la financiación de proyectos son del orden de $26.500.000.000.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Councíl UK y Newton Fund (Reino Unido). Los proyectos serán evaluados por expertos de ambos países y la decisión del banco de elegibles se tomará de común acuerdo entre las dos partes. 
h) Invitación a presentar propuesta para trabajar en alianza con las comunidades indigenas en temas relacionados en plantas medicinales: durante este período se elaboraron los términos para hacer la invitación, en alianza con comunidades indígenas, se  obtuvieron los Certificados de Disponibilidad de Recursos – CDR´s y se presentaron al comité de la Dirección de fomento a la Investigación y fueron recomendados para seguir con el proceso.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La invitación fuer publicada el pasado 05 de marzo. el cierre se llevará aca 
j) Invitación a presentar propuesta para el Fortalecimiento del Portafolio I+D+i  en Seguridad y Defensa: en primer trimestre de 2018, se elaboraron las condiciones de la Invitación en conjunto con el equipo técnico de la Dirección de Ciencia y Tecnología de la Armada Nacional. Estos condiciones fueron aprobadas en el Comité Conjunto de Administración del Convenio 877 de 2017.
 k) Segunda fase convocatoria para conformar las ternas del Consejo Nacional de Bioética: en el período se presentó una adenda, para ampliar cronograma, dado el número de propuestas presentadas. Su cierre se dará el próximo 01 de junio.
Respecto a la información científica especializada, durante el primer trimestre se inició el trámite para el pago a Elsevier, con el propósito de garantizar el acceso de las diferentes instituciones de educación superior  a contenidos digitales con mayor relevancia ypertinencia generadoras de valor  en los procesos de investigación y producción científica del país.</t>
  </si>
  <si>
    <t>Con respecto a la "Invitación para apoyar empresas beneficiadas de Alianzas para la innovación para el desarrollo de proyectos o prototipos", a 31 de marzo de la vigencia, se encuentra en la fase de convocatoria a las empresas beneficiarias. La convocatoria de empresas está a cargo de cada una de las cámaras que componen 7 de las 8 Alianzas regionales Queda pendiente la adhesión de Cámara de Comercio de Bogotá. La inscripción de las empresas se realiza mediante el link http://inscripcion.alianzasparalainnovacion.co/, y la elección definitiva se realiza en un comité técnico ejecutivo con la Cámara Coordinadora de la Alianza, Confecámaras y Colciencias. Al finalizar el primer trimestre el estado de las convocatorias es en siguiente:
-Alianza Andino Amazónica: apertura 05 de marzo de 2018 - convocatoria abierta
-Alianza Caribe: apertura 02 de abril
-Alianza Eje Cafetero: apertura 28 de febrero de 2018 - cierre 30 de marzo de 2018
-Alianza Llanos: apertura 02 de marzo de 2018- convocatoria abierta 
-Alianza Pacífico: apertura 07 de marzo de 2018 - convocatoria abierta
-Alianza Santanderes y Boyacá:
- Barrancabermeja: apertura 28 de febrero de 2018 - cierre 28 de marzo de 2018
- Bucaramanga: apertura 01 de marzo de 2018 - cierre 09 de marzo de 2018
- Cúcuta: apertura 07 de marzo de 2018- cierre 31 de marzo de 2018
- Duitama: 02 de marzo de 2018 - cierre 31 de marzo de 2018
- Pamplona: 05 de marzo de 2018 - cierre 28 de marzo de 2018
- Tunja: 02 de marzo de 2018 - cierre 23 de marzo de 2018
-Alianza Tolima-Huila-Cundinamarca: apertura no especificada - convocatoria abierta</t>
  </si>
  <si>
    <t xml:space="preserve">En cuanto a la implementación de la estrategia de Sistemas de Innovación, en el primer trimestre de 2018, se dió apertura a cinco convocatorias para la selección de empresas beneficiarias del programa de Sistemas de Innovación a través de las Cámaras de Comercio en las ciudades de Barranquilla, Bucaramanga, Cali y Eje Cafetero Empresarial.
De igual manera se abrieron las convocatorias para Boyacá y Cundinamarca tanto para la selección de entidades asesoras ara prestar servicios de asesoría con el objetivo de impulsar la creación de Sistemas de Innovación, como la selección de empresas beneficiarias para el desarrollo de capacidades en los componentes clave que impulsan la innovación empresarial para la creación y/o consolidación de sistemas básicos de innovación.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t>
  </si>
  <si>
    <t>En el primer trimestre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se revisó el informe de brechas realizado en 2017, como base para estructurar los términos de referencia de la convocatoria. Este documento fue presentado ante la Subdirección General para ser revisado en un Taller de Diseño y Seguimiento (TDS), en el cual sutieron algunas observaciones que fueron subsanadas.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realizó la revisión de plan operativo del proyecto con el Centro de Innovación "Reddi" de la Cámara de Comercio de Cali.
c) Línea de Crédito Bancoldex: En esta iniciativa, se avanzó en la realización de las mesas de trabajo con Bancóldex, en las cuales se decidió llevar cabo la convocatoria COFINANCIACIÓN LÍNEA DE CRÉDITO COLCIENCIAS- BANCOLDEX, para la cual se definieron requisitos y criterios para acceder a la línea de crédito y al incentivo a la innovación.  Se presentó una primera versión de términos de referencia en TDS y se consolidó la última versión de los mismos para ser presentados y aprobados en Comité del SENA, en el segundo trimestre de la vigencia.
d) Fortalecimiento TECNOPARQUES SENA: se definió el mecanismo a través de la cual se implementará esta estrategia.  Se partió de la necesidad de contratar una firma que realice un diagnóstico y plan de acción para los Tecnoparques del SENA, con el fin de fortalecer sus capacidades en CTeI y revisar la posibilidad de convertirse en Centros de Innovación y Productividad. En este período también se construyó la versión preliminar de la invitación a presentar propuesta a partir de un diagnóstico inicial de TECNOPARQUES elaborado por el SENA.
e) I+D BIO: Se avanzó en el seguimiento técnico y financiero de las iniciativas a cargo del programa nacional de Biotecnología referentes a Portafolio 100, Institutional Links y Programas Estratégicos.
Acerca de la Ventanilla Abierta para el reconocimiento de actores del SNCTeI de la Dirección de  Desarrollo Tecnológico e Innovación, en primer trimestre de 2018 fueron reconocidas 6 unidades de I+D+i: CIDEI, Centro de Productividad y  Competitividad de Oriente,  Corporación Centro de Desarrollo Tencológico del Gas, Corporación Centro de Investigación y Desarrollo de los Llanos CEINDETEC, Centro de Innovación y Tecnología ICP de Ecopetrol, Acerías de Colombia.</t>
  </si>
  <si>
    <t>En primer trimestre de 2018 se lograron constituir 3 spinn off, (empresas  de base tenológica de origenuniversitario), lograndoo así el 100% de la meta establecida para el período. Vale resaltar que la distribución geográfica de las spinn off, da cuenta de 2 econstituidas en el departamento de Antioquia y 1 ubicada en Bogotá Disitrito Capital.
Con respecto al Apoyo a Oficinas de Transferencia Regionales y Universitarias, en el período analizado, se trabajó en la conformación legal de la Red de Oficinas de Transferencia de Resultados de Investigación-OTRI. También se relizaron sesiones virtuales semanales con las OTRI regionales, dando como resultado un documento final de estatutos y modelo de gobernanza de la red “JOINN- Red Nacional de OTRI” el cual se someterá a la revisión de los operadores regionales (Cámaras de Comercio y Corporaciones) para aprobación definitiva. También, se dió por terminado el piloto asociado al portafolio de tecnologías y servicios para la red con la asesoría de la firma Creative Lab. De este trabajo se dieron las siguientes conclusiones para la estrategia de red de OTRI:
a) El propósito de la red es el de potencializar el ecosistema de Ciencia Tecnología e Innovación del país, gracias a la prestación de servicios que permitan a sus integrantes resolver problemas de la industria.
b) Es necesario entender la red como un conjunto de beneficios para sus miembros en las siguientes familias: economías de escala, mayor competitividad, menores costos de servicios, búsquedas conjuntas que beneficia al grupo y disminuye los costos individuales, facilidad de acceso para los clientes, incremento de la productividad y mayor integración de la cadena.
c) Debe realizarse un liderazgo conjunto durante el tiempo que se considere pertinente para que cada uno de los ejes estratégicos arroje resultados tangibles y mientras se logre estructurar el modelo de gobernanza para la red.
d) Establecer enfoque frente a la ejecución de las acciones futuras que permitan garantizar que el aporte estratégico sea potente de acuerdo a la experticia de cada OTRI fundadora.</t>
  </si>
  <si>
    <t xml:space="preserve">A primer trimestre de 2018, se reportaron dos empresas en procesos de innovación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Con esto, se cumple el 100% de la meta establecidas para el período. Las empresas son de origen de los departamentos de Risaralda y Atlántico y los procesos de innovación que se fomentan,, dan cuenta de la generación de soluciones innovadoras.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será publicado en el mes de abril de 2018.
Frente a la estrategia de "INCUBA TI", cuya  apertura se dió en 2017 y los resultadon registraron 35 iniciativas, el avance a primer trimestre de 2018 muestra que los beneficiarios se encuentran en fase de entrenamiento con la finalidad de que los empresarios y emprendedores creen  nuevas empresas en el sector TI.
Con referencia a la convocatoria de formación especializada y certificación en competencias para desarrollo de tecnologías de información en la ciudad de Bogotá D.C, en primer triesmtre de 2018, se elaboraron los términos de referencia  y la apertura se llevó a cabo el pasado 20 de marzo. Su ejecución esta a cargo de FEDESOFT.
</t>
  </si>
  <si>
    <t>Para los meses de enero y febrero de 2018, se reportaron desde la Superintendencia de Industria y Comercio (SIC) un total de 52 registros de patentes solicitadas por residentes en oficina nacional y PCT. la distribución porcentual por departamento es la siguiente: Antioquia 25%; Bogotá 19%; Santander 12%;  Valle del Cauca 10%: Cauca 6%; Atlántico, Cundinamarca, Bolivar y Tolima cada uno con un 4%, Boyacá, Caldas, Chocó, Huila, Quindio, Risaralda y la Guajira cada un con 2%..
Por lo anterior, se cumple en un 73% la meta establecida para el período. No obstante vale señalar que finalizando el mes de abril, se emitirá el dato definitivo  con corte a 31 de marzo.
También se señala que los resultados del indicador, dan cuenta de esfuerzo conjunto entre Colciencias y la SIC y su comportamiento depende de  la demanda de solicitudes por parte de los actores del SNCTeI. Adicionalmente, hay que  tener en cuenta que la  SIC recibe 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enla construcción del os términos de referencia. Su apertura se preveé para mayo de la vigencia.
En lo que respecta al estudio de resultados e impacto de las solicitudes de patentes apoyadas por Colciencias, e a marzo 31 de 2018 se avanzó en la estructuración los aspectos mínimos que se esperan que contenga el resultado de este documento, lo que incluyó: resultados de los análisis econométrico y bibliométrico, resultados y conclusiones del estudio cualitativo y resultados y conclusiones del análisis costo- beneficio.</t>
  </si>
  <si>
    <t>En primer trimestre de 2018, frente a la convocatoria de Fortalecimiento en la producción de proyectos museológicos para la Apropiación Social de CTeI desarrollados por Centros de Ciencia, se adelantó la eaboración de los términos de referencia y anexos respectiva. Se proyectó dar apertura en el mes de abril de la vigencia.
Con relación a la gestión territorial de los Centros de Ciencia, en el primer trimestre se acompañaron las Jornadas de asistencia técnica regional y verificación programadas por la Secretaría Técnica del Fondo de CTeI del Sistema General de Regalías para la Región Centro Sur, Llanos, Centro Oriente y Caribe.
Respecto a las Comunidades de Centros de Ciencia, en el período analizado se llevaron a cabo los lineamientos metodológicos para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En cuanto al fortalecimiento de la relación entre Centros de Ciencia y el Sector Privado, se realizó un avance técnico con el fin de describir las necesidades sectoriales a la luz de beneficios tributarios para la realización de un convenio en II semestre 2018.
Frente a la Convocatoria de reconocimiento de actores del SNCTI Centros de Ciencia, en primer trimestre de 2018 se recibieron 03 soliccitudes de reconocimiento, de las cuales  1 se encuentra en estado de evaluación,  la siguiente en radicación y la última se encuentra en proceso de diligenciamiento.</t>
  </si>
  <si>
    <t xml:space="preserve">En primer trimestre de la vigencia, se reportaron 2.714 personas sensibilzadas, alcanzando así el 100% de la meta establecida para el período. El dato logrado se dió en términos del desarrollo de la convocatoria de "Ideas para el Cambio" a través de la interacción de los ususarios con la plataforma www.ideasparaelcambio.gov.co. Las diferentes convocatorias que se han realizado y los resultados de los procesos de Apropiación Social de la CTeI en la implementación de soluciones de ciencia y tecnología  en diferentes zonas de nuestro país. Las 1.364 personas adicionales se lograron a través  de la movilidad de los contenidos que se han gestionado desde el equipo de trabajo y que han sido de interés para las comunidades del país.
Con relación al Concurso "A Ciencia Cierta 4ta versión",  en el período analizado. se participó del taller de intercambio de experiencias que se realiza en Boyacá con las tres comunidades y empresario beneficiarios de A Ciencia Cierta Bio de este departamento, evento al que asisten diferentes entidades públicas, universidades y grupos étnicos, para compartir e intercambiar conocimientos y buenas prácticas. Se aprovecha este espacio para hacer seguimiento al desarrollo de los procesos de apropiación social de CTeI en cada una de las experiencias.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espeeciales, en el trimestre se  presentó y aprobó el proyecto entre comunidades indígenas del Cauca y una institución de educación superior, para el desarrollo de procesos de apropiación social de CTeI. El proyecto se formallizó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En lo que refiere a la actualización de la Estrategia Nacional de Apropiación Social de CTeI,  en el período se avanzó en el proceso de balance y ruta para la actualización del documento se presentó el documento con la metodología para la construcción de los lineamientos de Innovación Social en CTeI con las fases, actores y cronograma del proceso.
También en este período, se presentó el documento con la metodología para la construcción de los lineamientos de Innovación Social en CTeI con las fases, actores y cronograma del proceso.
Acerca del redimensionamiento del CENDOC, el el primer trimestre de 2018 se construyó el plan de acción  que sirvió de base para la construcción de los objetivos concertados. De igual manera se iniciaron mesas de trabajo con el Ministerio de Educación para conocer el estado actual del Sistama Nacional de Acceso Abierto SNAAC y se diseñó la primera propuesta SNAAC MEN -COLCIENCIAS. Sumado a esto, se definieron los primeros lineamientos de metadatos para la Red Nacional de Información Científica.
 </t>
  </si>
  <si>
    <t xml:space="preserve">A primer trimestre de 2018, se reportan 603.251 personas sensiblizadas a través de estrategias enfozadas en el uso, apropiación y utilidad, por cuenta de las iniciativas de Contenidos Multiformato, Activaciones Regionales, Estrategia Digital TEC. Con esta cifra se cumple la meta al 100%. Vale resaltar que las 399.251 personas adicionales sensibilizadas se aducen principalmente a la emisión de contenidos en tres canales de televisión pública diferentes, en el portal web de Todo Es Ciencia y en sus redes sociales, sumado a la presentación del documental "la tierra del agua" de la serie Colombia Bio en el Jardín Botánico (aporte de 580.372 delos 603.251 personas registradas).
Con relación a las activaciones regionales, en el trimestre se desarrollaron dos Rutas de la Ciencia en Villa de Leyva (con la preparadora de fósiles Mary Luz Parra) y Sabaneta (con el innovador social Felipe Betancur), ambas con lleno total de los espacios en que fueron realizadas (585 estudiantes para las dos Rutas). Además, se dió inicio a la difusión de los tres capítulos audiovisuales producidos para cada una de las tres Rutas desarrolladas en el último trimestre de 2017, logrando 1.482 visitas en la página web de Todo es Ciencia y un total de 8.477 reproducciones en todas las redes sociales. El impacto total, tanto presencial como en redes, de personas sensibilizadas con estas activaciones regionales, fue de 10.544.
Con relación a la estrategia Digital TEC a través de la cual se divulgan las acciones realizadas desde el programa Difusión (Todo es Ciencia) en redes sociales, durante este periodo, y debido al cambio de algoritmo de Facebook, en el que se obliga a pagar cada vez más para que los contenidos lleguen a más gente, el tráfico web se redujo notablemente con 5.603 usuarios únicos y 9.779 visitas a la página.  
Sumado  a lo anterior, la gestión de la estrategia incluyó la formalización de la alianza con la Universidad Pedagógica y la Universidad del Norte para el intercambio de contenidos y el fortalecimiento de la estrategia digital a través de la sinergia en redes sociales y se presentó el plan de trabajo para la sección de Opinión que contará con entregas periódicas de periodistas y columnistas sobre temas de CTeI. 
</t>
  </si>
  <si>
    <t>En primer trimestre de 2018, se registraron un total de 3.000 niños y jóvenes apoyados en procesos de vocación científica, logrando así el 100% de la meta configurada para este período. La cifra reportada hace parte de la gestión realizada desde la iniciativa de gestión territorial del Programa Ondas en el departamento del Cauca. La caracterización del acompañamiento en este departamento, da cuenta del apoyo a 595 niños indígenas, 139 instituciones, 128 grupos de investigación y 280 maestros. Los recursos hacen parte del SGR de la región.
También desde la iniciativa de gestión territorial en el período analizado see continuó con el acompañamiento técnico al equipo del departamento de Huila para la formulación de la propuesta de implementación de Ondas en  2018 y se elaboraron los términos de referencia para la suscripción del convenio con la Universidad Surcolombiana.
Desde el componente de .Seguimiento a la formulación e implementación del Programa Ondas a través del Sistema General de Regalías, Colciencias participó en las mesas técnicas zona Llanos, revisión del proyecto Tipo de Ondas presentado por el departamento de Arauca, y proyecto de vocación del departamento de Guaviare. Así mismo, se revisó y realizzó asistencia técnica al Proyecto Tipo formulado por el Departamento de Nariño.
Con relación a la estrategias de fortalecimiento Ondas, a 31 de marzo se  elaboró el primer borrador de los Lineamientos de la Estrategia de Apropiación Social  de la Ciencia, la Tecnología y la Innovación en el Programa Ondas.
En este trimestre también, se elaboró el plan de trabajo y el cronograma para la para la ejecución de los Encuentros Regionales y nacional Ondas “Yo amo la ciencia” 2018. Además, se realizó el documento de la convocatoria para la inscripción de los grupos de investigación que participaran en los encuentros regionales.
Sumado a lo anterior, el Programa Ondas participó con un (1) grupo de investigación juvenil, en el 4° Campamento Latinoamericano de Ciencias, celebrado  en Arequita, ciudad de Minas, Departamento de Lavalleja, Uruguay, del 5 al 11 de marzo de 2018.
Con respecto a los lineamientos pedagógicos y metodológicos, del programa, en el período se llevó a cabo el ajuste y edición pedagógica de los lineamientos y las acciones correspondientes a la planeación de la estrategia de socialización y apropiación de los mismos. Como producto se obtuvo el “Documento metodológico con la estrategia de socialización y apropiación de lineamientos 2018, con plan de trabajo en regiones”.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En cuanto a Proyectos especiales, en el período analizado, se llevó a cabo el diseño de las estrategias de Nasa Globe y de movilización denominada "Cracks de la Ciencia". También se gestionó la consecución de aliados y las aprobaciones antes las instancias de decisión respectivas.</t>
  </si>
  <si>
    <t>Con relación a la Convocatoria Jóvenes Investigadores e Innovadores,  31 de marzo de 2018 se elaboraron los términos de referencia  y se espera aprobación del contenido por parte del Comité de Subdirección. La apertura de la convocatoria esta programada para el mes de abril y apoya´ra cerca de 315 jóvenes investigadores.
Respecto a la Convocatoria en  Alianza con el  Sena, el pasado 23 de marzo se dió apertura al cuarto corte de  a la misma  y se espera apoyar 146 jóvenes estudiantes en modalidades técnica y tecnológica.
Alineado a lo anterior, para la Convocatoria de Jóvenes Investigadores e Innovadores en Medicina se prepararon los términos de referencia y ser presentaron para aprobación ante las instancias de decisión respectivas.  Su apertura esta prevista para el mes de abril de 2018.
En lo que respecta al Sistema de Mapeo iniciativas de país, en el primer trimestre se definió la ruta metodológica a seguir para el mapeo de iniciativas de CTeI dirigidas a niños y jóvenes junto con la firma consultora "Sistemas Especializados de Información.SEI".
Desde la estrategia de gestión territorial del programa jóvenes investigadores, en el período analizado se llevó a cabo la aprobación de la iniciativa de Nexo Global para el departamento de Caldas. Esta misma iniciativa fue presentada a la secretaría técnica por parte del Departamento de Huila.  Así mismo, se socializó el proyecto Jóvenes Investigadores e Innovadores en la Mesa Técnica Regional realizada en Villavicencio por parte de la Gobernación de Vaupés.
Frente a la Comunidad de Jóvenes Investigadores e Innovadores se adelantó la propuesta conceptual y metodológica para la creación de la comunidad de jóvenes investigadores, en la que se incluye la organización del Primer Encuentro Nacional de Jóvenes Investigadores que busca reunir a los beneficiarios de las distintas cohortes del programa. Adicionalmente, se iniciaron los procesos logísticos del del primer encuentro nacional de Jóvenes Investigadores e Innovadores.
Para finalizar, enlo que atañe al Fortalecimiento I+D jóvenes alianza SENA, en primer trimestre de 2018, se llevó a cabo la construcción de la propuesta de formación en gestión de la innovación dirigida a instructores y aprendices del SENA.</t>
  </si>
  <si>
    <t>A primer trimestre de 2018, con la relación a la convocatoria para el registro de proyectos que aspiran a obtener beneficios tributarios por inversión en CTeI (ventanilla abierta), se llevaron al preconsejo un total de 8 proyectos evaluados en el primer corte de la convocatoria 786, de los cuales 6 proyectos tuvieron concepto positivo por un valor de $ 4.556 millones de pesos. Estos proyectos serán decididos en la sesión del Consejo Nacional de Beneficios Tributarios en el mes de abril de la vigencia.
Acerca de la convocatoria para el registro de propuestas que accederán a los beneficios tributarios de Ingresos No Constitutivos de Renta y Exención del IVA, durante el período analizado, se recibieron 13 de las solicitudes de las cuales 3 correspondieron a ingresos no constituvos y 10 a exenciones de IVA.
También en primer trimestre se definió la estrategia de los términos de referencia para realizar el seguimiento a los proyectos que han accedido a Beneficios Tributarios.</t>
  </si>
  <si>
    <t>Desde la Dirección de Desarrollo Tecnológico e Innovación, se tiene previsto  implementar las iniciativas de Pactos por la Innovación y Sostenibilidad de los mismos, para el tercer y cuatro trimestre de la vigencia 2018.</t>
  </si>
  <si>
    <t>A 31 de marzo de 2018, con relación a la iniciaitiva de liderar y coordinar un amplio debate nacional sobre el papel de la CTeI en el futuro del país, se obtuvieron  los datos preliminarios de la Consulta Ciudadana "Qué camino cogemos". Según el informe generado por la Universidad EAFIT a partir de las bases de datos por la firma encargada de aplicar la encuesta, cerca de 400 mil personas participó en la consulta de las cuales el 86% corresponden a ciudadanos, 7,1% investigadores y 6,9% a empresarios Frente a las descriptivas de los datos, y que son comunes a los tres grupos, donde más igualdad hay en la participación es en el grupo de Ciudadanos (51% hombres, 47% mujeres), luego con un poco menos se encuentra los Investigadores (61% vs 39%) y por último con una baja participación de las mujeres se encuentra los empresarios (76% hombres, 24% mujeres). 
En cuanto a la participación por edad, el único grupo con participación de niños y adolescentes fueron los ciudadanos, dado que es poco probable que una persona con 20 años o menos se tenga un cargo de investigador o empresario. Para las edades de 20-30 años, nuevamente los ciudadanos presentaron una mayor participación (43%), más del doble de los empresarios (17%), y por mucho más a los Investigadores (8.6%).
En cuanto a la participación por departamentos, por mucho Bogotá dominó en todos los grupos, seguido por Antioquia en participación. Con mucho menos proporción se encuentra el Valle del Cauca y el resto de Cundinamarca. Para los demás departamentos, las participaciones  en su mayoría fueron menores al 1%. 
En cuanto a los ODS seleccionados, sobrasalieron en la consulta: a)  Garantizar una educación inclusiva, equitativa y de calidad, b) Disponibilidad de agua y el saneamiento para todos, c)  Garantizar una vida sana y d) Promover el crecimiento económico inclusivo y sostenible. Lo que se apreció, es que tanto los encuestados, mostraron mayor preocupación por ODS que parecen ser más tangibles o de acciones de más fácil observación y control, probablemente porque sienten que pueden sentir los beneficios de una manera más directa.
Con relación del informe de ODS, que constituye un elemento importante para el Libro Verde, y que fue generado por Elsevier; desde la Unidad de Diseño y Evaluación de Política (UDEP) se reportaron algunas observaciones a la firma, que incluyen aspesctos como: ajuste de la ventana de observación, producción de una versión ejecutiva del informe y algunas de modificaciones de forma.
En lo que respecta, a la formulación de la Política Nacional de Ciencia Abierta, durante el primer trimestre de la vigencia, se trabajó en dos frentes: 1) estructura y 2) contenido del documento de política. Frente a la estructura, se estableció la estructura del documento y el mapa de trabajo para la formulación de la política. Desde el contenido, se conceptualizó los componentes, el elemento habilitador y los principios de la política.</t>
  </si>
  <si>
    <t>Desde la Unidad de Diseño y Evaluación de Política, se tiene previsto  implementar las iniciativas de Generaración de capacidades entre actores del SNCTI para la formulación de políticas con enfoque transformador y Consorcio Política de Innovación para la Transformación - TIPC, para el tercer y cuatro trimestre de la vigencia 2018.</t>
  </si>
  <si>
    <t>En el primer trimestre de 2018, como estrategia para fortalecer las capacidades en formulación y estructuración de proyectos de CTeI y consolidar la Red de Estructuradores, en el marco del acuerdo de cooperación firmado entre Colciencias y el British Council se llevaron a cabo 6 talleres teórico-prácticos, que buscan
brindar herramientas metodológicas y conceptuales a los asistentes, que les permita generar y mejorar las destrezas y conocimientos para una adecuada formulación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t>
  </si>
  <si>
    <t xml:space="preserve">A 31 de marzo de de 2018,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
  </si>
  <si>
    <t>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Dicho seguimiento ha implicado velar porque cada uno de los cuatro grupos (Innovación, Educación y Recursos Humanos, Infraestructura Nacional de la Calidad, Desarrollo Tecnológico) continúe con la implementación del Plan de Acción de Guatemala y con la inclusión, de forma transversal, de las Tecnologías Transformadoras. 
Colciencias en su rol de coordinador de los Puntos Nacionales de Contacto (NCP por sus siglas en inglés) ha venido trabajando con la comunidad científica y los NCP temáticos en la identificación de grupos de investigación, profesores, estudiantes y universidades que estén interesadas en generar redes de cooperación a través de la participación en Horizonte 2020. Este esfuerzo va encaminado a la generación de capacidades a través del conocimiento del programa y de los planes de trabajo para las áreas priorizadas.</t>
  </si>
  <si>
    <t xml:space="preserve"> En el marco de la relación bilateral con Francia y Alemania se desarrollan programas como ECOSNORD con Francia y otros con BMBF y DAAD con Alemania, para apoyar la movilidad de investigadores en el marco de proyectos de investigación. Adicionalmente, como parte de este proceso, se desarrollarán los Comités de ECOSNORD y de los Programas Regionales MATH-AmSud y STIC AmSud, en los cuales se seleccionan los proyectos cuyas movilidades se van a apoyar.
En el primer trimestre de 2018, la convocatoria de Movilidad Internacional con Europa fue aprobada mediante el Comité de Subdirección y fue publicada el pasado 5 de marzo de acuerdo con el cronograma establecido. De igual forma, el Programa de ECOS-Nord publicó su convocatoria, por lo tanto actualmente los dos mecanismose encuentran abiertas para recibir las postulaciones tanto para Colombia, como para el capítulo de Francia.</t>
  </si>
  <si>
    <t>En el primer trimestre de 2018 y como parte de la gestión de alianzas internacionales con recursos de contrapartida para apalancar recursos adicionales, se están impulsando dos alianzas para promover y fortalecer los programas de la entidad. La primera es un posible Memorando de Entendimiento con la Corporación Internacional del Código de Barras de la Vida (International Barcode of Life -iBOL- Corporation) con sede en Ontario, Canadá, con el objetivo de vincular a Colciencias, a través del Programa Colombia BIO, como nodo nacional de iBOL para participar en programas de investigación de iBOL y beneficiarse de las instalaciones que proporciona a los investigadores de códigos de barras de ADN la secuenciación y/o el soporte informático necesario para identificar especies de manera rápida y precisa. La segunda, es el diseño de una convocatoria para “conformar un banco de elegibles en el marco programa CYTED – IBEROEKA entre Colombia y España para el desarrollo de proyectos en tecnologías de la información altamente innovadores”, que será el resultado de la alianza entre Colciencias, MinTIC Colombia y el Centro para el Desarrollo Tecnológico Industrial de España -CDTI-.
Los resultados de estas alianzas se lograrán en el cuarto trimestre de la vigencia.</t>
  </si>
  <si>
    <t xml:space="preserve">A primer trimestre de la vigencia 2018, se han comunicado el 20% de los programas estratégicos priorizados para la vigencia. 
Las campañas de comunicación que dan cuenta al indicador abarcan los siguientes programas: Formación de capital humano para la CTeI a nivel de Doctorado y Maestría; Articulación de oferta y demanda para recurso humano de alto nivel, Fomento al desarrollo de programas y proyectos de generación de conocimiento en CTeI, Sistemas de Innovación Empresarial y Brigada de patentes.
Sumando a lo anterior, se adelantaron las acciones correspondientes a la difusión de los programas estratégicos de la entidad, reflejados en 20 campañas de comunicación, las cuales fueron el resultado del análisis y conceptualización de los temas, cumpliendo lo planteado el período.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marzo de de 2018 se evidencia un cumplimiento del 89% de los requisitos asignados al Equipo de Comunicaciones en el componente de Gobierno en Línea, con un total de 7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Con relación al desarrollo del ecosistema digital a través del portal web, en este período se registraron un total de 2.425. 444 visitas en la página de la Entidad. Vale destacar que este comportamiento se debió principalmente a la socialización del Plan Anual de Convocatorias y la consulta del mismo, así como de algunas convocatorias que dieron apertura en el primer trimestre de la vigencia.
Por su parte, el desarrollo de ecosistema digital a través de redes sociales, mostró en el período el siguiente parte:  62.571 interacciones en Facebook, 34.094 interacciones en Twitter y  23.397 interacciones en Youtube. En las dos primeras redes se presentó un comportamiento menor al esperado, asociado  principalmente a la rotación de personal del área y por la baja en las publicaciones al finalizar el mes de enero de 2018.
En este período también, se desarrollaron 2 campañas de comunicación interna que incluyen: a). Campaña "Ser Comunidad Colciencias es": con el objetivo de fortalecer la cultura organizacional y el sentido de pertenencia de los colaboradores, se realiza una campaña enfocada en destacar lo que es la Comunidad Colciencias y cuáles son sus características. b) Campaña PMO: el objetivo de esta campaña fue fortalecer la cultura de gestión de proyectos en la Entidad.
Así mismo, en el primer trimestre de 2018 se llevaron a cabo 20 eventos en distintas ciudades del país, que fueron apoyados desde el área de comunicaciones para áreas como: Dirección general, fomento, innovación, mentalidad y cultura e internacionalización.
En cuanto al relacionamiento con medios de comunicación, en el período se lograron 646 menciones positivas. Frente a las categorías de educación, innovación y científicas la línea de registros varió, en algunos casos subió, en otros se mantuvo y en otros bajó: educación ( febrero 159 , marzo 65 ) innovación ( febrero 18, marzo 14) y científicas (febrero 106, marzo 99) . Los medios más destacados del trimestre son principales nacionales como ADN, Hoy Diario del Magdalena, Revista Semana.  Los temas más destacados del mes que tuvieron gran acogida en medios nacionales y locales fueron los eventos de las expediciones de Apaporis y Boyacá – Kew.
</t>
  </si>
  <si>
    <t>Aunque para alcanzar el cumplimiento de los requisitos relacionados con Norma ISO 9001:2015 para el primer trimestre de 2018 no se asoció meta programática, sin embargo se relacionan algunos avances como la formulación del plan para el fortalecimiento de competencia de los líderes de calidad para la vigencia 2018, con un total de 10 ejercicios programados, de los cuales se ejecutaron entre febrero y marzo de 2018. En promedio a estos ejercicios asistieron 31 colaboradores, lo cual representa una cobertura del 91%, frente a los invitados a cada sesión.
Frente a la optimización de procesos y procedimientos, en el trimestre no se presentan avances en el indicador; sin embargo durante este período se realizó la revisión de indicadores de procesos los cuales están alineados con el Plan de acción institucional.
En cuanto al  plan de racionalización de trámites, en el primer trimestre de 2018, se consolidó el  Plan de Anticorrupción  y Atención al Ciudadano,cuyos componentes fueron concertados con las áreas técnicas, previo a la presentación el el Comité de Gestión y Desemepeño Institucional, donde se aprobaron las siguientes trámites: Calificación de proyectos que aspiran a obtener beneficios tributarios, certificación de ingresos no constitutivos de ganancia ocasional y reconocimiento de actores del Sistema Nacional de Ciencia Tecnología e Innovación.
Con relación al plan de optimización de procesos, este fue acordado con las diferentes áreas y posteriormente aprobada en Comité de Gestión y Desemepeño Institucional el pasado 21 de marzo de 2018. Dentro de las actividades de optimización planificadas se encuentran: procedimientos Gestión Contractual, procedimientos Gestión Territorial, Proceso Gestión de Mentalidad y Cultura, Proceso de Gestión de la Información, Proceso de Gestión de Talento Humano.
Aunque  en el primer trimestre el plan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Con respecto al cumplimiento de los requisitos de transparencia, con corte al primer trimestre de 2018, se evidenció el cumplimiento de 4 requisitos de los 4 asignados al equipo calidad de la Oficina Asesora de Planeación, resultado que logra un cumplimiento del 100%, de la meta esperada. Para mantener el cumplimiento de estos requisitos, se realizó seguimiento a la disponibilidad de los trámites de Colciencias en la página web de la Entidad, verificando que se contara la información requerida por el ciudadano y las especificaciones establecidas por la Función Pública.  Se ha mantenido el monitoreo a la plataforma "No más filas", a fin de garantizar que efectivamente los trámites de Colciencias quedan disponibles en esta nueva plataforma. La entidad cuenta con 8 trámites y 1 OPA, inscritos en el SUIT, de los cuales 7 son totalmente en línea y 1 es parcialmente en línea, sobre los cuales, para la vigencia 2018 se planifican tres acciones de racionalización.
Con corte al primer trimestre de 2018, en cuanto a los requisitos de Gobierno en Línea, se mantuvo el cumplimiento del 78% respecto a una meta planificada del 78%, con 7 requisitos cumplidos de los 9 aplicables lo cual representa un cumplimiento satisfactorio de acuerdo con lo programado para el período.</t>
  </si>
  <si>
    <t>Plan de Acción Institucional 2018</t>
  </si>
  <si>
    <t>%  de cumplimiento de meta del programa 2018****</t>
  </si>
  <si>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ha permitido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observó un cumplimiento del 100% de hitos conforme lo programado (20 hitos programados para el período). Se cumplió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a)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b) Construcción de los seguimientos a los planes antes mencionados, cuyo contenido fue socializado ante las instancias pertinentes.
Con relación a la estrategia ""Socializar, capacitar y apropiar"", durante el primer trimestre de 2018, los equipos que hacen parte de la OAP realizaron la proyección y consolidación de las actividades de capacitación, asesoría y acompañamiento técnico a ejecutar en la vigencia, a fin de abordar cada una de las siguientes líneas: a) Planeación estratégica, b) Gestión de la Calidad, c) Gestión de la Información y d) Planificación y seguimiento a proyectos bajo metodología PMO.
En total se planificaron de 34 actividades, de las cuales, con corte al 26 de marzo de 2018 se ejecutaron 12, lo cual representa un avance del 35% en la estrategia. La cobertura de los ejercicios ejecutados evidencia una asistencia del 91% de los invitados con un promedio de asistentes de 68 asistentes, siendo los ejercicios de mayor cobertura los relacionados con el adecuado reporte de tareas en el módulo de planes de GINA.
 Frente al monitoreo permanente a la gestión de la Entidad que realiza la Oficina de Planeación, en la vigencia se llevaron a cabo  la actualización de la Ficha Técnica Indicadores Estratégicos, así como como las consultas del BSC 2017 y 2018, dashboard, cargue de indicadores para la la vigencia.
Frente al fortalecimiento operaciones estadísticas de Colciencias, a la fecha se llevó a cabo la actualización del plan den normalización de bases de datos. De igual manera, para 2018 se crearon los indicadores programáticos y estratégicos, sobre los cuales se verificó los formatos de soporte respectivo, para el reporte de los responsables.
Adicionalmente, en este período con respecto al apoyo a la producción y difusión de estadísticas nacionales de CTeI, se realizó la actualización de los tableros en Tableau para las tipologías de grupos- investigadores y producción-publindex.
Acerca del apoyo a la implementación de la PMO, en el primer trimestre de 2018 se trabajó conjuntamente con las áreas técnicas, el diseño correspondiente a los mecanismos de asignación de recursos a saber: invitaciones y convocatorias. Para la construcción de dichos flujos se realizaron 12 reuniones de trabajo colaborativo con las áreas técnicas entre el 27 de febrero y el 6 marzo con la participación de 29 personas. Así mismo, se elaboró el plan de comunicaciones, se definió la imagen dentro de la campaña “Ser comunidad Colciencias es gestionar proyectos” el cual fue remitido por correo electrónico a todos los funcionarios el 21 de marzo de 2018, con el asunto “pequeños cambios, grandes transformaciones”.
Con referencia a los requisitos de transparencia, para el primer trimestre de vigencia 2018, se evidenció el cumplimiento del 100% de los requisitos asignados a la Oficina Asesora de Planeación en el componente del índice de Transparencia de Entidades Públicas (ITEP), con un total de 147 requisitos cumplidos de 147 asignados. El resultado obtenido permite lograr la meta planificada para el trimestre, sin embargo se requiere asegurar que para la vigencia se formule una nueva campaña de promoción de transparencia y lucha contra la corrupción,  así como implementar estrategias que permitan mantener el cumplimiento de los siguientes aspectos: a)  Implementación y seguimiento al Plan de Participación Ciudadana 2018 y b)  Planificación, ejecución y seguimiento a la rendición de cuentas vigencia 2017.
En primer trimestre de 2018, también se logró un cumplimiento del 90% en los requisitos de Gobierno en Línea, registrando la implementación de 9 de los 10 requisitos a cargo de la OAP. Queda pendiente la implementación de los procesos y herramientas que facilitan el consumo, análisis, uso y aprovechamiento de los componentes de información.
Desde la Oficina de Control Interno, con el fin de contribuir a una Colciencias más Transparente,  se mantuvieron y actualizaron los 8 requisitos asignados, logrando así un cumplimiento del 100% frente a la meta del período y la vigencia.
Por otra parte, en cumplimiento del Plan de Auditorias de la Oficina de Control Interno, y conforme lo programado para el primer trimestre de 2018, se generaron 07 informes de auditoría, superando así la meta para el período (6 informes): a) Informe de Auditoria al Proceso de Gestión de Talento Humano, b) Informe de Evaluación por Dependencias, c) Informe Pormenorizado de Control Interno, d) Informe de Seguimiento Evaluación Sistema de Control Interno Contable, e) Seguimiento Austeridad del Gasto, f) Seguimiento al Plan de Acción Vigencia 2017 y g)  Seguimiento Plan de Mejora Archivístico.
También en este período, dando cumplimiento a las normas establecidas por la Secretaria de Transparencia de la Presidencia de la República, se cumplió con el Seguimiento y Evaluación del Plan Anticorrupción y de Atención al Ciudadano y del Seguimiento al mapa de Riesgos de Corrupción, con corte al 31 de Diciembre de 2017, el cual fue publicado el día 16 de enero de 2018, cumpliendo el plazo establecido en la norma.
Desde la gestión realizada por la Secretaría General, en el primer trimestre de 2018, esta dependencia llevó a cabo la vigilancia y control de los contratos suscritos al interior de la organización con la designación de supervisores o interventores según sea el caso.
En complemento se han tomado actualizado y/o creado documentos entre los que se incluyen: Manual de contratación y supervisión, procedimiento de supervisión, circulares internas entre otras.
También se iniciaron los trámites para la adopción de la Política de Defensa Judicial conforme a los lineamientos establecidos en el Modelo Integrado de Planeación y Gestión.
Frente al cumplimiento de los requisitos de transparencia a cargo de la Secretaría General, en el período se dió cumplimiento al 99% de los requisitos de ITEP (88 de 89 requisitos). Queda pendiente dar respuesta al Mapa de las personas que responden las denuncias, asociado a las condiciones institucionales del sistema de PQRSD.
</t>
  </si>
  <si>
    <t>Para el primer trimestre de 2018, se avanzó en un 84% en la implementación del programa de gestión documental, representado a través de la implementación del  sistema integrado de conservación SIC de Colciencias y del avance en las tablas de valoración documental .
En el marco del indicador de cumplimiento de los requisitos de transparencia, se tienen estipulados diez (10) requisitos, los cuales se encuentran todos en el ítem de cumplimiento al 100%.
Durante el primer trimestre del 2018, se dió continuidad con la actualización de los inventarios de los archivos de gestión y central de Colciencias, y se actualizó el avance en cuanto a la mesa técnica realizada con el Archivo General de la Nación dentro del proceso de convalidación de las TRD. En esa línea, se realizó el inventario de 722 cajas X-200, con un total de 14300 carpetas, correspondientes a la documentacion ubicada en el archivo central</t>
  </si>
  <si>
    <t>En primer trimestre de 2018, se mantuvó el cumplimiento de los tres requisitos de transparencia relacionados con la información de gestión financiera en el sitio web. Es decir se ha dado cumplimiento al 100% de los requisitos que le atañen al área financiera. Dicho cumplimiento se da de conformidad en lo establecido en la Ley de Transparencia y demás regulación asociada.
En el período se mantienen al 100% los requisitos asociados al cumplimiento de la estrategia de Gobierno en Línea. Esta gestión se debió a la definición de la responsabilidad de la recolección de residuos reciclables y RAEE’s a través de gestores externo que tiene la Administración del Edificio en el que se ubica Colciencias.También en primer trimestre de la vigencia, se formuló el cronograma de implementación del Sistema de Gestión Ambiental y se solicitaron los soportes de la disposición final de residuos peligrosos a OTIC y Apoyo Logístico.
De igual manera, en este período, desde la Dirección Administrativa y Financiera se obtuvieron los siguientes avances frente a las actividades pactadas para realizar buenas prácticas que permitan la conservación de los activos de Colciencias y que impacten positivamente con el medio ambiente:  a) Elaboración del cronograma de baja de bienes y actualización de inventarios, b) Formulación del plan de depuración de activos y c) Registro del plan de mantenimiento bienes muebles e inmuebles.</t>
  </si>
  <si>
    <t>En el primer trimestre de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Por lo anterior, para este período se muestra un avance del 5%, es decir se cumplió en un 20% la meta establecida para el período, dado que las actividades programadas se centraron básicamente en la concertación con los involucrados.</t>
  </si>
  <si>
    <t>En primer trimestre de 2018, se evidenció un avance del 83% en el desarrollo del nuevo sistema integrado de información frente al 85% establecida como meta para el período. La diferencia de dos puntos porcentuales se debe principalmente a que las actividades de pruebas unitarias y refactoring presentan un atraso general de 12 días en el cronograma; para lo cual Tecnocom deberá presentar  un plan que permitan cumplir con las fechas pactadas de entrega a  Colciencias. Esto no implica más recursos, pero si la contratación de perfiles altos para lograr una coordinación y solución de incidencias más eficaz entre el equipo de desarrollo que se encuentra en España y el equipo Colombia.
 En cuanto el cumplimiento de los requisitos de transparencia, en el primer trimestre de 2018, se evidenció un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divulgación en el portal de Colciencias los set de datos publicados en el portal de datos del estado colombiano en el último trimestre de 2017.  En lo relacionado con el inventario de activos de información, el área de Gestión Documental avanzó en la actualización de los activos de información conforme a las Tablas de Retención Documental (TRD) que se encuentran en proceso de convalidación en el Archivo General de la Nación.
Desde el cumplimiento de los requisitos de Gobierno en Línea, en primer trimestre de la vigencia se avanzó en un 84% los compromisos, logrando asì un 100% de cumplimiento respecto a la meta establecida para el período. La gestión se enfocó en los siguientes aspectos: el  modelo de seguridad y privacidad de la información  y el desarrollo de la Arquitectura Empresarial para la Gestión de TI.
Respecto a la dotación tecnológica, se resalta la gestión e interés de la Oficina TIC en establecer las medidas necesarias para garantizar el correcto funcionamiento de la plataforma tecnológica que soporta los sistemas de información de la Entidad, adquiriendo licenciamiento para la ayuda de las actividades diarias de todos los funcionarios. En temas de contratación la Oficina TIC para la dotación tecnológica, en el trimestre se cumplieron con las fechas establecidas y buscamos aportar de esta manera a la correcta ejecución del presupuesto de la actual vigencia. Por otro lado adquirió la herramientas necesarias para garantizar el avance de las políticas publicas en cuanto a tecnología y las cuales la Entidad debe cumplir.
En lo que refiere al Modelo de Gestión de Seguridad y Privacidad de la Información, en el primer trimestre se ejecutaron 8 actividades de las 8 que se tenían previstas, como siguen: a) Realización del diagnóstico del MSPI, b) Revisión de la documentación, c) Actualización de la metodología de riesgos, c) Elaboración de informe de activos de información, d) Informe de tratamiento de riesgos, e) Elaboración de plan de entrenamiento y sensibilización de SGSI, f) Seguimiento de controles de seguridad física y g) Elaboración de declaración de aplicabilidad.</t>
  </si>
  <si>
    <t>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También para este trimestre, se llevaron a cabo un total de 3 expediciones de las 5 comprometidas para el primer semestre de 2018, logrando el 60% de la meta establecida para el período. Las expediciones que se realizaron de manera exitosa corresponden en orden cronológico a: Apaporis, Boyacá y Chingaza. La Expedición Apaporis se realizó en dos puntos clave de la zona como el Cerro la Campana y el Raudal de Jirijirimo, mientras que la de Boyacá tuvo en cuenta zonas tales como la Serranía de las Quinchas y el páramo de Chiscas; finalmente Chingaza se enfocó en dos salidas de campo llevadas en San Juanito y Medina.
Las razones por las cuales no fue posible llevar a cabo las 2 expediciones restantes que fueron planeadas en el corresponden a lo siguiente: para el caso de la Expedición en Sumapaz, tanto Colciencias como el Instituto Humboldt, se encuentra en conversaciones con el Batallón de Alta montaña de la zona, como un actor indispensable para el desarrollo de la Expedición, en este sentido es necesario coordinar inicialmente la participación del Ejército Nacional en dicha salida de campo; posteriormente será posible desarrollarla. Con relación a la Expedición en el PNN Los Nevados, CORPOGEN informó a Colciencias que dicha salida se realizará a mediados de este año (junio), lo anterior con el fin de garantizar la participación de todos los actores involucrados (Universidad de los Andes y Universidad Javeriana). Según el comportamiento del indicador y frente a una diferencia en la tendencia esperada considerando los aspectos mencionados anteriormente, si bien no fueron ejecutadas el total de las expediciones en este periodo, se sigue garantizando el cumplimiento de la meta global de Colombia BIO por medio de los trámites realizados hasta la fecha y considerando las etapas de negociación con diferentes aliados para asegurar su correcta ejecución durante este año.
Con relación al fortalecimiento de colecciones, en  el  período analizado se continuó con la ejecución del Convenio Especial de Cooperación que fue suscrito con el Instituto de Ciencias Naturales de la Universidad Nacional y en paralelo se apoyó el proceso de difusión por medio de la oficina de Comunicaciones de Colciencias, relacionado con el Fortalecimiento de Colecciones a nivel nacional, en el marco del Convenio con el Instituto Humboldt.
En lo que refiere a la gestión regional, desde el Programa Bio se han realizado acciones para dinamizar la presentación de proyectos ya incluidos en los PAED departamentales. De igual manera, se han implementado gestiones con los departamentos de: Nariño, Valle del Cauca y Vichada.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retrazado en proceso de presentación.
Frente a la Convocatoria I + D Boyacá, el pasado 23 de marzo se dió el cierre, posterior a la ampliación de plazo (adenda) realizada para garantizar el incremento de participación de proyectos de investigación. Se registraron 37 propuestas inscritas.
Por su parte, la Convocatoria Innovación Boyacá, cerró finalizando marzo, desde la cual se registraron 13 propuestas inscritas. Se iniciara el proceso de verificación de requisitos y evaluación en el mes de abril.
El pasado 26 de febrero se dió apertura a la convocatoria de Cundinamarca para proyectos de I+D, la cual quedó numerada con el número 802. Se encuentra abierta hasta el 4 de mayo de 2018.</t>
  </si>
  <si>
    <t>Frente a la iniciativa de "Relacionamiento con el Ciudadano" a cargo del área de Centro de Contacto se implementó a través de la encuesta de satisfacción, en primer trimestre de 2018, una vez diligenicada dicha encuesta en el mes de diciembre de 2017, se realizó su análisis y los resultados dan cuenta de un total de 141 comentarios en los que cabe destacar algunas oportunidades de mejora entre las que se encuentra: falta de claridad en la encuesta (1 comentario) , términos de Referencia confusos (4 comentarios), Poco cálidos (7 comentarios), Falta de transparencia (9 comentarios), trámites largos ( 9 comentarios), presupuesto insuficiente ( 11 comentarioso), Problema Scienti (18 comentarios), Falta de conocimiento de los temas (19) , Felicitaciones (19) y sugerencias (19).
El informe producto de la gestión antes mencionada, fue remitido tanto a la Secretaría General como a la Oficina Asesora de Planeación para su revisión y a la vez coordinar con estas dependencias una mesa de trabajo para generar acciones de mejora que impacten a toda la entidad.
Se realizó reunión con la oficina de sistemas para definir los nuevos ajustes que se requieren para el primer semestre de 2018, para lo cual se levantó acta que se adjunta y donde se evidencias los ajustes solicitados.
Con relación al monitoreo y seguimiento a PQRDS, en el primer trimestre de la vigencia, se recibieron 19.339, de las cuales el 88% se tramitó a través del centro de contacto y el 12% por las áreas técnicas. Los canales de mayor volumen de PQRDS correspondieron al canal telefónico con una participación del 42%, seguido por correo electrónico que contribuyó con un 35%. El reporte se encuentra publicado en la página web de la Entidad.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El resultado obtenido se logra gracias a la puesta en operación de la solución unificada de recepción de PQRDS, sobre la cual se encontraba pendiente habilitar en el sitio web el mecanismo para su seguimiento en tiempo real por parte del Ciudadano y demás partes interesadas.
Frente a los requisitos de Gobierno en Línea en primer trimestre de 2018,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t>
  </si>
  <si>
    <t>A primer trimestre de 2018, se realizaron los estudios previos para el proceso de contratación de la firma que orientará el ejercicio de sostenibilidad del proceso de transformación cultural y organizacional en Colciencias, para la vigencia 2018. Por lo anterior, no se reportó avance en el número de puntos de calificación de la cultura organizacional.
En cuanto al cumplimiento de requisitos de transparencia, en el período se dió  cumplimiento en un  99% frente a la meta del trimestre, principalmente al cumplimiento parcial de 1 requisitos de los 86 a cargo del área de talento humano, que corresponde a la Socialización del Código de Ética.
También en este período, se realizó el nombramiento de 10 funcionarios en cargos de libre nombramiento y remoción, cada uno con sus respectivos actos administrativos. 
 Dentro de los componentes del Sistema de Gestión del Talento Humano se encuentran los programas de Bienestar e incentivos, capacitación y Seguridad y salud en el Trabajo, obteniendo los siguiente avances durante el primer trimestre:
- Programa de Bienestar e Incentivos: se evaluaron las actividades realizadas durante el 2017, mediante una encuesta virtual de necesidades e intereses de los funcionarios donde participaron 82 servidores, en su mayoria personal de planta.
- Capacitación: se llev{o a cabo el diagnóstico de capacitación  y aprtir de esto, se consolidaron 33 actividades para fortalecer las competencias técnicas, las cuales serán implementadas con talleristas internos, extenos y aliados estratégicos.
-  Sistema de Gestión de seguridad y salud en el trabajo: se realizó diagnóstico del sistema a través del modelo de evaluación establecido por positiva ARL. El resultado de implementación del sistema de gestión en la entidad arrojó un 78.6%  de cumplimiento. Para lograr los requisitos restantes, se elaboró el plan de trabajo de seguridad y salud en el trabajo proyectado para la vigencia 2018 ,el cual fue presentado ante el Comité de Gestión y Desempeño Institucional  y ante el Comité Paritario de Seguridad y Salud en el trabajo de la entidad COPASST.
- Teletrabajo: se prorrogó el plan piloto para segundo trimestre de la vigencia. Una vez finalizado el periodo de prueba se procederá a presentar ante el Comité de Gestión y Desempeño los resultados sobre los indicadores de productividad, rentabilidad, calidad de vida laboral y clima organizacional.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</si>
</sst>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0"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90">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6" fillId="0" borderId="0" xfId="1" applyFont="1" applyFill="1" applyAlignment="1">
      <alignment wrapText="1"/>
    </xf>
    <xf numFmtId="0" fontId="3" fillId="0"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0" fontId="6"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horizontal="center" wrapText="1"/>
    </xf>
    <xf numFmtId="0" fontId="17" fillId="2" borderId="0" xfId="0" applyFont="1" applyFill="1" applyAlignment="1">
      <alignment wrapText="1"/>
    </xf>
    <xf numFmtId="0" fontId="7"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9" fontId="6" fillId="0" borderId="0" xfId="1" applyFont="1" applyFill="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justify" vertical="center" wrapText="1"/>
    </xf>
    <xf numFmtId="0" fontId="16" fillId="4" borderId="10" xfId="0"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10" fontId="6"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9"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3"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164" fontId="6" fillId="0" borderId="13" xfId="0" applyNumberFormat="1" applyFont="1" applyFill="1" applyBorder="1" applyAlignment="1">
      <alignment horizontal="center" vertical="center" wrapText="1"/>
    </xf>
    <xf numFmtId="0" fontId="7" fillId="0" borderId="13" xfId="0" applyFont="1" applyFill="1" applyBorder="1" applyAlignment="1">
      <alignment vertical="center" wrapText="1"/>
    </xf>
    <xf numFmtId="9" fontId="7" fillId="0" borderId="13" xfId="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7" fillId="0" borderId="1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applyNumberFormat="1" applyFont="1" applyFill="1" applyBorder="1" applyAlignment="1">
      <alignment horizontal="justify" vertical="center" wrapText="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5" fillId="2" borderId="12" xfId="0" applyFont="1" applyFill="1" applyBorder="1" applyAlignment="1">
      <alignment horizont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1" xfId="0" applyFont="1" applyFill="1" applyBorder="1" applyAlignment="1">
      <alignment horizont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6" fillId="0" borderId="14"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11" fillId="2" borderId="0" xfId="0" applyFont="1" applyFill="1" applyAlignment="1">
      <alignment horizontal="left" vertical="top"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6" fillId="0" borderId="0" xfId="0" applyFont="1" applyFill="1" applyBorder="1" applyAlignment="1">
      <alignment horizontal="center" vertical="center" wrapText="1"/>
    </xf>
  </cellXfs>
  <cellStyles count="3">
    <cellStyle name="Millares [0] 2" xfId="2"/>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2018</a:t>
          </a:r>
        </a:p>
        <a:p>
          <a:pPr algn="ctr" rtl="0">
            <a:defRPr sz="1000"/>
          </a:pPr>
          <a:r>
            <a:rPr lang="en-US" sz="2100" b="1" i="0" u="none" strike="noStrike" baseline="0">
              <a:solidFill>
                <a:sysClr val="windowText" lastClr="000000"/>
              </a:solidFill>
              <a:effectLst/>
              <a:latin typeface="Arial Narrow"/>
              <a:ea typeface="+mn-ea"/>
              <a:cs typeface="+mn-cs"/>
            </a:rPr>
            <a:t>Corte al 31 de marzo de 2018</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showRowColHeaders="0" topLeftCell="A4" zoomScale="80" zoomScaleNormal="80" workbookViewId="0">
      <selection activeCell="S30" sqref="S30"/>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52"/>
      <c r="B36" s="53"/>
      <c r="C36" s="53"/>
      <c r="D36" s="53"/>
      <c r="E36" s="53"/>
      <c r="F36" s="53"/>
      <c r="G36" s="53"/>
      <c r="H36" s="53"/>
      <c r="I36" s="54"/>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76"/>
  <sheetViews>
    <sheetView showGridLines="0" tabSelected="1" topLeftCell="D1" zoomScale="75" zoomScaleNormal="75" zoomScaleSheetLayoutView="75" workbookViewId="0">
      <pane ySplit="10" topLeftCell="A11" activePane="bottomLeft" state="frozen"/>
      <selection activeCell="B1" sqref="B1"/>
      <selection pane="bottomLeft" activeCell="L49" sqref="L49"/>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3" customWidth="1"/>
    <col min="5" max="6" width="15.140625" style="22" customWidth="1"/>
    <col min="7" max="7" width="16.28515625" style="22" customWidth="1"/>
    <col min="8" max="8" width="13.710937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72"/>
      <c r="B1" s="73"/>
      <c r="C1" s="59" t="s">
        <v>130</v>
      </c>
      <c r="D1" s="60"/>
      <c r="E1" s="60"/>
      <c r="F1" s="60"/>
      <c r="G1" s="60"/>
      <c r="H1" s="60"/>
      <c r="I1" s="60"/>
      <c r="J1" s="60"/>
      <c r="K1" s="60"/>
      <c r="L1" s="60"/>
      <c r="M1" s="60"/>
      <c r="N1" s="61"/>
      <c r="O1" s="10" t="s">
        <v>26</v>
      </c>
    </row>
    <row r="2" spans="1:23" s="12" customFormat="1" ht="24.75" customHeight="1" x14ac:dyDescent="0.3">
      <c r="A2" s="74"/>
      <c r="B2" s="75"/>
      <c r="C2" s="62"/>
      <c r="D2" s="63"/>
      <c r="E2" s="63"/>
      <c r="F2" s="63"/>
      <c r="G2" s="63"/>
      <c r="H2" s="63"/>
      <c r="I2" s="63"/>
      <c r="J2" s="63"/>
      <c r="K2" s="63"/>
      <c r="L2" s="63"/>
      <c r="M2" s="63"/>
      <c r="N2" s="64"/>
      <c r="O2" s="10" t="s">
        <v>41</v>
      </c>
    </row>
    <row r="3" spans="1:23" s="12" customFormat="1" ht="22.5" customHeight="1" x14ac:dyDescent="0.3">
      <c r="A3" s="76"/>
      <c r="B3" s="77"/>
      <c r="C3" s="65"/>
      <c r="D3" s="66"/>
      <c r="E3" s="66"/>
      <c r="F3" s="66"/>
      <c r="G3" s="66"/>
      <c r="H3" s="66"/>
      <c r="I3" s="66"/>
      <c r="J3" s="66"/>
      <c r="K3" s="66"/>
      <c r="L3" s="66"/>
      <c r="M3" s="66"/>
      <c r="N3" s="67"/>
      <c r="O3" s="13" t="s">
        <v>40</v>
      </c>
    </row>
    <row r="4" spans="1:23" s="12" customFormat="1" ht="15.75" customHeight="1" x14ac:dyDescent="0.3">
      <c r="B4" s="83"/>
      <c r="C4" s="83"/>
      <c r="D4" s="83"/>
      <c r="E4" s="83"/>
      <c r="F4" s="83"/>
      <c r="G4" s="83"/>
      <c r="H4" s="83"/>
      <c r="I4" s="83"/>
      <c r="J4" s="83"/>
      <c r="K4" s="83"/>
      <c r="L4" s="83"/>
      <c r="M4" s="83"/>
      <c r="N4" s="83"/>
      <c r="O4" s="83"/>
    </row>
    <row r="5" spans="1:23" s="12" customFormat="1" ht="29.45" customHeight="1" x14ac:dyDescent="0.3">
      <c r="A5" s="84" t="s">
        <v>159</v>
      </c>
      <c r="B5" s="84"/>
      <c r="C5" s="84"/>
      <c r="D5" s="84"/>
      <c r="E5" s="84"/>
      <c r="F5" s="84"/>
      <c r="G5" s="84"/>
      <c r="H5" s="84"/>
      <c r="I5" s="84"/>
      <c r="J5" s="84"/>
      <c r="K5" s="84"/>
      <c r="L5" s="84"/>
      <c r="M5" s="84"/>
      <c r="N5" s="84"/>
      <c r="O5" s="84"/>
    </row>
    <row r="6" spans="1:23" s="12" customFormat="1" ht="29.45" customHeight="1" x14ac:dyDescent="0.3">
      <c r="B6" s="20"/>
      <c r="C6" s="20"/>
      <c r="D6" s="19"/>
      <c r="E6" s="19"/>
      <c r="F6" s="19"/>
      <c r="G6" s="19"/>
      <c r="H6" s="19"/>
      <c r="I6" s="19"/>
      <c r="J6" s="19"/>
      <c r="K6" s="19"/>
      <c r="L6" s="19"/>
      <c r="M6" s="20"/>
      <c r="N6" s="20"/>
      <c r="O6" s="14"/>
    </row>
    <row r="7" spans="1:23" s="12" customFormat="1" ht="15" customHeight="1" x14ac:dyDescent="0.3">
      <c r="A7" s="85" t="s">
        <v>39</v>
      </c>
      <c r="B7" s="85"/>
      <c r="C7" s="85"/>
      <c r="D7" s="85"/>
      <c r="E7" s="85"/>
      <c r="F7" s="85"/>
      <c r="G7" s="85"/>
      <c r="H7" s="85"/>
      <c r="I7" s="85"/>
      <c r="J7" s="85"/>
      <c r="K7" s="85"/>
      <c r="L7" s="85"/>
      <c r="M7" s="85"/>
      <c r="N7" s="85"/>
      <c r="O7" s="85"/>
      <c r="P7" s="85"/>
      <c r="Q7" s="85"/>
      <c r="R7" s="85"/>
      <c r="S7" s="85"/>
      <c r="T7" s="85"/>
      <c r="U7" s="85"/>
      <c r="V7" s="85"/>
      <c r="W7" s="85"/>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78" t="s">
        <v>0</v>
      </c>
      <c r="B9" s="78" t="s">
        <v>1</v>
      </c>
      <c r="C9" s="78" t="s">
        <v>2</v>
      </c>
      <c r="D9" s="78" t="s">
        <v>27</v>
      </c>
      <c r="E9" s="86" t="s">
        <v>28</v>
      </c>
      <c r="F9" s="86"/>
      <c r="G9" s="86"/>
      <c r="H9" s="86"/>
      <c r="I9" s="86"/>
      <c r="J9" s="86"/>
      <c r="K9" s="86"/>
      <c r="L9" s="86"/>
      <c r="M9" s="68" t="s">
        <v>10</v>
      </c>
      <c r="N9" s="68" t="s">
        <v>160</v>
      </c>
      <c r="O9" s="56" t="s">
        <v>131</v>
      </c>
    </row>
    <row r="10" spans="1:23" ht="36.75" customHeight="1" x14ac:dyDescent="0.3">
      <c r="A10" s="79"/>
      <c r="B10" s="79"/>
      <c r="C10" s="79"/>
      <c r="D10" s="79"/>
      <c r="E10" s="37" t="s">
        <v>29</v>
      </c>
      <c r="F10" s="35" t="s">
        <v>30</v>
      </c>
      <c r="G10" s="37" t="s">
        <v>31</v>
      </c>
      <c r="H10" s="35" t="s">
        <v>32</v>
      </c>
      <c r="I10" s="37" t="s">
        <v>33</v>
      </c>
      <c r="J10" s="35" t="s">
        <v>34</v>
      </c>
      <c r="K10" s="37" t="s">
        <v>35</v>
      </c>
      <c r="L10" s="35" t="s">
        <v>36</v>
      </c>
      <c r="M10" s="69"/>
      <c r="N10" s="69"/>
      <c r="O10" s="57"/>
    </row>
    <row r="11" spans="1:23" s="30" customFormat="1" ht="252.75" customHeight="1" x14ac:dyDescent="0.25">
      <c r="A11" s="58" t="s">
        <v>3</v>
      </c>
      <c r="B11" s="38" t="s">
        <v>4</v>
      </c>
      <c r="C11" s="38" t="s">
        <v>5</v>
      </c>
      <c r="D11" s="38" t="s">
        <v>45</v>
      </c>
      <c r="E11" s="38" t="s">
        <v>62</v>
      </c>
      <c r="F11" s="38" t="s">
        <v>62</v>
      </c>
      <c r="G11" s="38">
        <v>1000</v>
      </c>
      <c r="H11" s="38"/>
      <c r="I11" s="38">
        <v>1020</v>
      </c>
      <c r="J11" s="38"/>
      <c r="K11" s="38">
        <v>1300</v>
      </c>
      <c r="L11" s="38"/>
      <c r="M11" s="38" t="str">
        <f>+F11</f>
        <v>No aplica</v>
      </c>
      <c r="N11" s="38" t="s">
        <v>62</v>
      </c>
      <c r="O11" s="39" t="s">
        <v>132</v>
      </c>
    </row>
    <row r="12" spans="1:23" s="30" customFormat="1" ht="66.75" customHeight="1" x14ac:dyDescent="0.25">
      <c r="A12" s="58"/>
      <c r="B12" s="38" t="s">
        <v>25</v>
      </c>
      <c r="C12" s="38" t="s">
        <v>5</v>
      </c>
      <c r="D12" s="29" t="s">
        <v>44</v>
      </c>
      <c r="E12" s="38" t="s">
        <v>62</v>
      </c>
      <c r="F12" s="38" t="s">
        <v>62</v>
      </c>
      <c r="G12" s="38" t="s">
        <v>62</v>
      </c>
      <c r="H12" s="38"/>
      <c r="I12" s="38" t="s">
        <v>62</v>
      </c>
      <c r="J12" s="38"/>
      <c r="K12" s="38">
        <v>200</v>
      </c>
      <c r="L12" s="38"/>
      <c r="M12" s="38" t="str">
        <f t="shared" ref="M12:M71" si="0">+F12</f>
        <v>No aplica</v>
      </c>
      <c r="N12" s="38" t="s">
        <v>62</v>
      </c>
      <c r="O12" s="39" t="s">
        <v>133</v>
      </c>
    </row>
    <row r="13" spans="1:23" s="30" customFormat="1" ht="99.75" customHeight="1" x14ac:dyDescent="0.25">
      <c r="A13" s="58"/>
      <c r="B13" s="29" t="s">
        <v>6</v>
      </c>
      <c r="C13" s="38" t="s">
        <v>5</v>
      </c>
      <c r="D13" s="29" t="s">
        <v>46</v>
      </c>
      <c r="E13" s="38" t="s">
        <v>62</v>
      </c>
      <c r="F13" s="38" t="s">
        <v>62</v>
      </c>
      <c r="G13" s="40">
        <v>0.125</v>
      </c>
      <c r="H13" s="38"/>
      <c r="I13" s="40">
        <v>0.125</v>
      </c>
      <c r="J13" s="38"/>
      <c r="K13" s="41">
        <v>0.25</v>
      </c>
      <c r="L13" s="38"/>
      <c r="M13" s="38" t="str">
        <f t="shared" si="0"/>
        <v>No aplica</v>
      </c>
      <c r="N13" s="38" t="s">
        <v>62</v>
      </c>
      <c r="O13" s="39" t="s">
        <v>134</v>
      </c>
    </row>
    <row r="14" spans="1:23" s="30" customFormat="1" ht="409.6" customHeight="1" x14ac:dyDescent="0.25">
      <c r="A14" s="58"/>
      <c r="B14" s="55" t="s">
        <v>7</v>
      </c>
      <c r="C14" s="58" t="s">
        <v>5</v>
      </c>
      <c r="D14" s="38" t="s">
        <v>47</v>
      </c>
      <c r="E14" s="42">
        <v>2780</v>
      </c>
      <c r="F14" s="42">
        <v>1959</v>
      </c>
      <c r="G14" s="42">
        <v>4400</v>
      </c>
      <c r="H14" s="42"/>
      <c r="I14" s="42">
        <v>7700</v>
      </c>
      <c r="J14" s="42"/>
      <c r="K14" s="42">
        <v>13400</v>
      </c>
      <c r="L14" s="42"/>
      <c r="M14" s="38">
        <f t="shared" si="0"/>
        <v>1959</v>
      </c>
      <c r="N14" s="36">
        <f>IF(M14/E14&gt;100%,100%,M14/E14)</f>
        <v>0.70467625899280573</v>
      </c>
      <c r="O14" s="70" t="s">
        <v>135</v>
      </c>
    </row>
    <row r="15" spans="1:23" s="30" customFormat="1" ht="80.25" customHeight="1" x14ac:dyDescent="0.25">
      <c r="A15" s="58"/>
      <c r="B15" s="55"/>
      <c r="C15" s="58"/>
      <c r="D15" s="38" t="s">
        <v>48</v>
      </c>
      <c r="E15" s="38" t="s">
        <v>62</v>
      </c>
      <c r="F15" s="38" t="s">
        <v>62</v>
      </c>
      <c r="G15" s="38" t="s">
        <v>62</v>
      </c>
      <c r="H15" s="38" t="s">
        <v>62</v>
      </c>
      <c r="I15" s="38">
        <v>1</v>
      </c>
      <c r="J15" s="38"/>
      <c r="K15" s="38">
        <v>1</v>
      </c>
      <c r="L15" s="38"/>
      <c r="M15" s="38" t="str">
        <f t="shared" si="0"/>
        <v>No aplica</v>
      </c>
      <c r="N15" s="38" t="s">
        <v>62</v>
      </c>
      <c r="O15" s="70"/>
    </row>
    <row r="16" spans="1:23" s="30" customFormat="1" ht="409.5" customHeight="1" x14ac:dyDescent="0.25">
      <c r="A16" s="58"/>
      <c r="B16" s="55" t="s">
        <v>11</v>
      </c>
      <c r="C16" s="55" t="s">
        <v>5</v>
      </c>
      <c r="D16" s="55" t="s">
        <v>49</v>
      </c>
      <c r="E16" s="55" t="s">
        <v>62</v>
      </c>
      <c r="F16" s="55" t="s">
        <v>62</v>
      </c>
      <c r="G16" s="55" t="s">
        <v>62</v>
      </c>
      <c r="H16" s="55"/>
      <c r="I16" s="55">
        <v>134</v>
      </c>
      <c r="J16" s="55"/>
      <c r="K16" s="55">
        <v>262</v>
      </c>
      <c r="L16" s="55"/>
      <c r="M16" s="55" t="str">
        <f t="shared" si="0"/>
        <v>No aplica</v>
      </c>
      <c r="N16" s="55" t="s">
        <v>62</v>
      </c>
      <c r="O16" s="71" t="s">
        <v>136</v>
      </c>
    </row>
    <row r="17" spans="1:19" s="30" customFormat="1" ht="409.6" customHeight="1" x14ac:dyDescent="0.25">
      <c r="A17" s="38"/>
      <c r="B17" s="55"/>
      <c r="C17" s="55"/>
      <c r="D17" s="55"/>
      <c r="E17" s="55"/>
      <c r="F17" s="55"/>
      <c r="G17" s="55"/>
      <c r="H17" s="55"/>
      <c r="I17" s="55"/>
      <c r="J17" s="55"/>
      <c r="K17" s="55"/>
      <c r="L17" s="55"/>
      <c r="M17" s="55"/>
      <c r="N17" s="55"/>
      <c r="O17" s="71"/>
    </row>
    <row r="18" spans="1:19" s="30" customFormat="1" ht="320.25" customHeight="1" x14ac:dyDescent="0.25">
      <c r="A18" s="58" t="s">
        <v>12</v>
      </c>
      <c r="B18" s="29" t="s">
        <v>13</v>
      </c>
      <c r="C18" s="38" t="s">
        <v>16</v>
      </c>
      <c r="D18" s="38" t="s">
        <v>50</v>
      </c>
      <c r="E18" s="38" t="s">
        <v>62</v>
      </c>
      <c r="F18" s="38" t="s">
        <v>62</v>
      </c>
      <c r="G18" s="38">
        <v>60</v>
      </c>
      <c r="H18" s="38"/>
      <c r="I18" s="38">
        <v>170</v>
      </c>
      <c r="J18" s="38"/>
      <c r="K18" s="38">
        <v>880</v>
      </c>
      <c r="L18" s="38"/>
      <c r="M18" s="38" t="str">
        <f t="shared" si="0"/>
        <v>No aplica</v>
      </c>
      <c r="N18" s="38" t="s">
        <v>62</v>
      </c>
      <c r="O18" s="43" t="s">
        <v>137</v>
      </c>
    </row>
    <row r="19" spans="1:19" s="30" customFormat="1" ht="185.25" customHeight="1" x14ac:dyDescent="0.25">
      <c r="A19" s="58"/>
      <c r="B19" s="29" t="s">
        <v>42</v>
      </c>
      <c r="C19" s="38" t="s">
        <v>16</v>
      </c>
      <c r="D19" s="38" t="s">
        <v>51</v>
      </c>
      <c r="E19" s="38" t="s">
        <v>62</v>
      </c>
      <c r="F19" s="38" t="s">
        <v>62</v>
      </c>
      <c r="G19" s="38">
        <v>80</v>
      </c>
      <c r="H19" s="38"/>
      <c r="I19" s="38">
        <v>117</v>
      </c>
      <c r="J19" s="38"/>
      <c r="K19" s="38">
        <v>261</v>
      </c>
      <c r="L19" s="38"/>
      <c r="M19" s="38" t="str">
        <f t="shared" si="0"/>
        <v>No aplica</v>
      </c>
      <c r="N19" s="38" t="s">
        <v>62</v>
      </c>
      <c r="O19" s="39" t="s">
        <v>138</v>
      </c>
    </row>
    <row r="20" spans="1:19" s="30" customFormat="1" ht="398.25" customHeight="1" x14ac:dyDescent="0.25">
      <c r="A20" s="58"/>
      <c r="B20" s="29" t="s">
        <v>14</v>
      </c>
      <c r="C20" s="38" t="s">
        <v>16</v>
      </c>
      <c r="D20" s="38" t="s">
        <v>52</v>
      </c>
      <c r="E20" s="38" t="s">
        <v>62</v>
      </c>
      <c r="F20" s="38" t="s">
        <v>62</v>
      </c>
      <c r="G20" s="38" t="s">
        <v>62</v>
      </c>
      <c r="H20" s="38" t="s">
        <v>62</v>
      </c>
      <c r="I20" s="38" t="s">
        <v>62</v>
      </c>
      <c r="J20" s="38" t="s">
        <v>62</v>
      </c>
      <c r="K20" s="38">
        <v>68</v>
      </c>
      <c r="L20" s="38"/>
      <c r="M20" s="38" t="str">
        <f t="shared" si="0"/>
        <v>No aplica</v>
      </c>
      <c r="N20" s="38" t="s">
        <v>62</v>
      </c>
      <c r="O20" s="39" t="s">
        <v>139</v>
      </c>
    </row>
    <row r="21" spans="1:19" s="30" customFormat="1" ht="123.75" customHeight="1" x14ac:dyDescent="0.25">
      <c r="A21" s="58"/>
      <c r="B21" s="55" t="s">
        <v>15</v>
      </c>
      <c r="C21" s="58" t="s">
        <v>16</v>
      </c>
      <c r="D21" s="38" t="s">
        <v>53</v>
      </c>
      <c r="E21" s="38">
        <v>2</v>
      </c>
      <c r="F21" s="38">
        <v>2</v>
      </c>
      <c r="G21" s="38">
        <v>2</v>
      </c>
      <c r="H21" s="38"/>
      <c r="I21" s="38">
        <v>24</v>
      </c>
      <c r="J21" s="38"/>
      <c r="K21" s="38">
        <v>104</v>
      </c>
      <c r="L21" s="38"/>
      <c r="M21" s="38">
        <f>+F21</f>
        <v>2</v>
      </c>
      <c r="N21" s="44">
        <f>IF(M21/E21&gt;100%,100%,M21/E21)</f>
        <v>1</v>
      </c>
      <c r="O21" s="70" t="s">
        <v>141</v>
      </c>
    </row>
    <row r="22" spans="1:19" s="30" customFormat="1" ht="166.5" customHeight="1" x14ac:dyDescent="0.25">
      <c r="A22" s="58"/>
      <c r="B22" s="55"/>
      <c r="C22" s="58"/>
      <c r="D22" s="38" t="s">
        <v>57</v>
      </c>
      <c r="E22" s="38" t="s">
        <v>62</v>
      </c>
      <c r="F22" s="38" t="s">
        <v>62</v>
      </c>
      <c r="G22" s="38" t="s">
        <v>62</v>
      </c>
      <c r="H22" s="38"/>
      <c r="I22" s="38">
        <v>600</v>
      </c>
      <c r="J22" s="38"/>
      <c r="K22" s="38">
        <v>3140</v>
      </c>
      <c r="L22" s="38"/>
      <c r="M22" s="38" t="str">
        <f t="shared" si="0"/>
        <v>No aplica</v>
      </c>
      <c r="N22" s="38" t="s">
        <v>62</v>
      </c>
      <c r="O22" s="70"/>
    </row>
    <row r="23" spans="1:19" s="30" customFormat="1" ht="351" customHeight="1" x14ac:dyDescent="0.25">
      <c r="A23" s="58"/>
      <c r="B23" s="29" t="s">
        <v>17</v>
      </c>
      <c r="C23" s="38" t="s">
        <v>16</v>
      </c>
      <c r="D23" s="38" t="s">
        <v>54</v>
      </c>
      <c r="E23" s="38">
        <v>3</v>
      </c>
      <c r="F23" s="38">
        <v>3</v>
      </c>
      <c r="G23" s="38">
        <v>5</v>
      </c>
      <c r="H23" s="38"/>
      <c r="I23" s="38">
        <v>5</v>
      </c>
      <c r="J23" s="38"/>
      <c r="K23" s="38">
        <v>17</v>
      </c>
      <c r="L23" s="38"/>
      <c r="M23" s="38">
        <f t="shared" si="0"/>
        <v>3</v>
      </c>
      <c r="N23" s="44">
        <f t="shared" ref="N23:N24" si="1">IF(M23/E23&gt;100%,100%,M23/E23)</f>
        <v>1</v>
      </c>
      <c r="O23" s="39" t="s">
        <v>140</v>
      </c>
      <c r="P23" s="89"/>
    </row>
    <row r="24" spans="1:19" s="30" customFormat="1" ht="293.25" customHeight="1" x14ac:dyDescent="0.25">
      <c r="A24" s="58"/>
      <c r="B24" s="29" t="s">
        <v>18</v>
      </c>
      <c r="C24" s="38" t="s">
        <v>16</v>
      </c>
      <c r="D24" s="38" t="s">
        <v>55</v>
      </c>
      <c r="E24" s="38">
        <v>71</v>
      </c>
      <c r="F24" s="38">
        <v>52</v>
      </c>
      <c r="G24" s="38">
        <v>140</v>
      </c>
      <c r="H24" s="38"/>
      <c r="I24" s="38">
        <v>190</v>
      </c>
      <c r="J24" s="38"/>
      <c r="K24" s="38">
        <v>600</v>
      </c>
      <c r="L24" s="38"/>
      <c r="M24" s="38">
        <f t="shared" si="0"/>
        <v>52</v>
      </c>
      <c r="N24" s="44">
        <f t="shared" si="1"/>
        <v>0.73239436619718312</v>
      </c>
      <c r="O24" s="39" t="s">
        <v>142</v>
      </c>
      <c r="P24" s="89"/>
    </row>
    <row r="25" spans="1:19" s="30" customFormat="1" ht="301.5" customHeight="1" x14ac:dyDescent="0.25">
      <c r="A25" s="58" t="s">
        <v>19</v>
      </c>
      <c r="B25" s="38" t="s">
        <v>20</v>
      </c>
      <c r="C25" s="38" t="s">
        <v>23</v>
      </c>
      <c r="D25" s="38" t="s">
        <v>56</v>
      </c>
      <c r="E25" s="38" t="s">
        <v>62</v>
      </c>
      <c r="F25" s="38" t="s">
        <v>62</v>
      </c>
      <c r="G25" s="38" t="s">
        <v>62</v>
      </c>
      <c r="H25" s="38"/>
      <c r="I25" s="38" t="s">
        <v>62</v>
      </c>
      <c r="J25" s="38"/>
      <c r="K25" s="42">
        <v>30000</v>
      </c>
      <c r="L25" s="38"/>
      <c r="M25" s="38" t="str">
        <f t="shared" si="0"/>
        <v>No aplica</v>
      </c>
      <c r="N25" s="38"/>
      <c r="O25" s="39" t="s">
        <v>143</v>
      </c>
    </row>
    <row r="26" spans="1:19" s="30" customFormat="1" ht="409.5" customHeight="1" x14ac:dyDescent="0.25">
      <c r="A26" s="58"/>
      <c r="B26" s="58" t="s">
        <v>21</v>
      </c>
      <c r="C26" s="38" t="s">
        <v>23</v>
      </c>
      <c r="D26" s="38" t="s">
        <v>56</v>
      </c>
      <c r="E26" s="42">
        <v>1350</v>
      </c>
      <c r="F26" s="42">
        <v>2714</v>
      </c>
      <c r="G26" s="42">
        <f>+E26+1500</f>
        <v>2850</v>
      </c>
      <c r="H26" s="42"/>
      <c r="I26" s="42">
        <v>28100</v>
      </c>
      <c r="J26" s="42"/>
      <c r="K26" s="42">
        <v>30000</v>
      </c>
      <c r="L26" s="38"/>
      <c r="M26" s="38">
        <f t="shared" si="0"/>
        <v>2714</v>
      </c>
      <c r="N26" s="44">
        <f t="shared" ref="N26:N29" si="2">IF(M26/E26&gt;100%,100%,M26/E26)</f>
        <v>1</v>
      </c>
      <c r="O26" s="80" t="s">
        <v>144</v>
      </c>
      <c r="S26" s="31"/>
    </row>
    <row r="27" spans="1:19" s="16" customFormat="1" ht="147.75" customHeight="1" x14ac:dyDescent="0.3">
      <c r="A27" s="58"/>
      <c r="B27" s="58"/>
      <c r="C27" s="38" t="s">
        <v>23</v>
      </c>
      <c r="D27" s="38" t="s">
        <v>58</v>
      </c>
      <c r="E27" s="41">
        <v>1</v>
      </c>
      <c r="F27" s="41">
        <v>1</v>
      </c>
      <c r="G27" s="41">
        <v>1</v>
      </c>
      <c r="H27" s="38"/>
      <c r="I27" s="41">
        <v>1</v>
      </c>
      <c r="J27" s="38"/>
      <c r="K27" s="41">
        <v>1</v>
      </c>
      <c r="L27" s="38"/>
      <c r="M27" s="38">
        <f t="shared" si="0"/>
        <v>1</v>
      </c>
      <c r="N27" s="44">
        <f t="shared" si="2"/>
        <v>1</v>
      </c>
      <c r="O27" s="81"/>
      <c r="S27" s="17"/>
    </row>
    <row r="28" spans="1:19" s="16" customFormat="1" ht="297" customHeight="1" x14ac:dyDescent="0.3">
      <c r="A28" s="58"/>
      <c r="B28" s="38" t="s">
        <v>22</v>
      </c>
      <c r="C28" s="38" t="s">
        <v>23</v>
      </c>
      <c r="D28" s="38" t="s">
        <v>59</v>
      </c>
      <c r="E28" s="42">
        <v>204000</v>
      </c>
      <c r="F28" s="42">
        <f>580372+10544+12335</f>
        <v>603251</v>
      </c>
      <c r="G28" s="42">
        <v>611000</v>
      </c>
      <c r="H28" s="38"/>
      <c r="I28" s="42">
        <v>1118000</v>
      </c>
      <c r="J28" s="38"/>
      <c r="K28" s="42">
        <v>1627870</v>
      </c>
      <c r="L28" s="38"/>
      <c r="M28" s="42">
        <f t="shared" si="0"/>
        <v>603251</v>
      </c>
      <c r="N28" s="44">
        <f t="shared" si="2"/>
        <v>1</v>
      </c>
      <c r="O28" s="45" t="s">
        <v>145</v>
      </c>
      <c r="S28" s="17"/>
    </row>
    <row r="29" spans="1:19" s="16" customFormat="1" ht="409.6" customHeight="1" x14ac:dyDescent="0.3">
      <c r="A29" s="58"/>
      <c r="B29" s="38" t="s">
        <v>24</v>
      </c>
      <c r="C29" s="38" t="s">
        <v>23</v>
      </c>
      <c r="D29" s="38" t="s">
        <v>60</v>
      </c>
      <c r="E29" s="42">
        <v>3000</v>
      </c>
      <c r="F29" s="42">
        <v>3000</v>
      </c>
      <c r="G29" s="42">
        <v>20000</v>
      </c>
      <c r="H29" s="46"/>
      <c r="I29" s="42">
        <f>55000+48500</f>
        <v>103500</v>
      </c>
      <c r="J29" s="46"/>
      <c r="K29" s="42">
        <f>62000+131000</f>
        <v>193000</v>
      </c>
      <c r="L29" s="47"/>
      <c r="M29" s="38">
        <f t="shared" si="0"/>
        <v>3000</v>
      </c>
      <c r="N29" s="44">
        <f t="shared" si="2"/>
        <v>1</v>
      </c>
      <c r="O29" s="45" t="s">
        <v>146</v>
      </c>
      <c r="S29" s="17"/>
    </row>
    <row r="30" spans="1:19" s="16" customFormat="1" ht="393.75" customHeight="1" x14ac:dyDescent="0.3">
      <c r="A30" s="58"/>
      <c r="B30" s="38" t="s">
        <v>43</v>
      </c>
      <c r="C30" s="38" t="s">
        <v>23</v>
      </c>
      <c r="D30" s="38" t="s">
        <v>61</v>
      </c>
      <c r="E30" s="38" t="s">
        <v>62</v>
      </c>
      <c r="F30" s="38" t="s">
        <v>62</v>
      </c>
      <c r="G30" s="38">
        <v>75</v>
      </c>
      <c r="H30" s="38"/>
      <c r="I30" s="38">
        <v>80</v>
      </c>
      <c r="J30" s="38"/>
      <c r="K30" s="38">
        <f>+I30+5673</f>
        <v>5753</v>
      </c>
      <c r="L30" s="38"/>
      <c r="M30" s="38" t="str">
        <f t="shared" si="0"/>
        <v>No aplica</v>
      </c>
      <c r="N30" s="38" t="s">
        <v>62</v>
      </c>
      <c r="O30" s="39" t="s">
        <v>147</v>
      </c>
      <c r="S30" s="17"/>
    </row>
    <row r="31" spans="1:19" s="16" customFormat="1" ht="80.25" customHeight="1" x14ac:dyDescent="0.3">
      <c r="A31" s="58" t="s">
        <v>85</v>
      </c>
      <c r="B31" s="58" t="s">
        <v>63</v>
      </c>
      <c r="C31" s="38" t="s">
        <v>16</v>
      </c>
      <c r="D31" s="38" t="s">
        <v>64</v>
      </c>
      <c r="E31" s="38" t="s">
        <v>62</v>
      </c>
      <c r="F31" s="38" t="s">
        <v>62</v>
      </c>
      <c r="G31" s="41">
        <v>0.2</v>
      </c>
      <c r="H31" s="38"/>
      <c r="I31" s="41">
        <v>0.2</v>
      </c>
      <c r="J31" s="38"/>
      <c r="K31" s="41">
        <v>1</v>
      </c>
      <c r="L31" s="38"/>
      <c r="M31" s="38" t="str">
        <f t="shared" si="0"/>
        <v>No aplica</v>
      </c>
      <c r="N31" s="38" t="s">
        <v>62</v>
      </c>
      <c r="O31" s="70" t="s">
        <v>148</v>
      </c>
      <c r="S31" s="17"/>
    </row>
    <row r="32" spans="1:19" s="16" customFormat="1" ht="98.25" customHeight="1" x14ac:dyDescent="0.3">
      <c r="A32" s="58"/>
      <c r="B32" s="58"/>
      <c r="C32" s="38" t="s">
        <v>16</v>
      </c>
      <c r="D32" s="38" t="s">
        <v>65</v>
      </c>
      <c r="E32" s="38" t="s">
        <v>62</v>
      </c>
      <c r="F32" s="38" t="s">
        <v>62</v>
      </c>
      <c r="G32" s="38">
        <v>50</v>
      </c>
      <c r="H32" s="38"/>
      <c r="I32" s="38">
        <v>50</v>
      </c>
      <c r="J32" s="38"/>
      <c r="K32" s="38">
        <v>150</v>
      </c>
      <c r="L32" s="38"/>
      <c r="M32" s="38" t="str">
        <f t="shared" si="0"/>
        <v>No aplica</v>
      </c>
      <c r="N32" s="38" t="s">
        <v>62</v>
      </c>
      <c r="O32" s="70"/>
      <c r="S32" s="17"/>
    </row>
    <row r="33" spans="1:16" s="23" customFormat="1" ht="80.25" customHeight="1" x14ac:dyDescent="0.25">
      <c r="A33" s="58"/>
      <c r="B33" s="38" t="s">
        <v>66</v>
      </c>
      <c r="C33" s="38" t="s">
        <v>16</v>
      </c>
      <c r="D33" s="38" t="s">
        <v>70</v>
      </c>
      <c r="E33" s="38" t="s">
        <v>62</v>
      </c>
      <c r="F33" s="38" t="s">
        <v>62</v>
      </c>
      <c r="G33" s="38" t="s">
        <v>62</v>
      </c>
      <c r="H33" s="38"/>
      <c r="I33" s="38" t="s">
        <v>62</v>
      </c>
      <c r="J33" s="38"/>
      <c r="K33" s="38">
        <v>80</v>
      </c>
      <c r="L33" s="38"/>
      <c r="M33" s="38" t="str">
        <f t="shared" si="0"/>
        <v>No aplica</v>
      </c>
      <c r="N33" s="38" t="s">
        <v>62</v>
      </c>
      <c r="O33" s="39" t="s">
        <v>149</v>
      </c>
    </row>
    <row r="34" spans="1:16" s="16" customFormat="1" ht="409.6" customHeight="1" x14ac:dyDescent="0.3">
      <c r="A34" s="58"/>
      <c r="B34" s="38" t="s">
        <v>67</v>
      </c>
      <c r="C34" s="38" t="s">
        <v>69</v>
      </c>
      <c r="D34" s="38" t="s">
        <v>71</v>
      </c>
      <c r="E34" s="38" t="s">
        <v>62</v>
      </c>
      <c r="F34" s="38" t="s">
        <v>62</v>
      </c>
      <c r="G34" s="38" t="s">
        <v>62</v>
      </c>
      <c r="H34" s="38"/>
      <c r="I34" s="38">
        <v>2</v>
      </c>
      <c r="J34" s="38"/>
      <c r="K34" s="38">
        <v>2</v>
      </c>
      <c r="L34" s="38"/>
      <c r="M34" s="38" t="str">
        <f t="shared" si="0"/>
        <v>No aplica</v>
      </c>
      <c r="N34" s="38" t="s">
        <v>62</v>
      </c>
      <c r="O34" s="39" t="s">
        <v>150</v>
      </c>
    </row>
    <row r="35" spans="1:16" s="16" customFormat="1" ht="105.75" customHeight="1" x14ac:dyDescent="0.3">
      <c r="A35" s="58"/>
      <c r="B35" s="38" t="s">
        <v>68</v>
      </c>
      <c r="C35" s="38" t="s">
        <v>69</v>
      </c>
      <c r="D35" s="38" t="s">
        <v>72</v>
      </c>
      <c r="E35" s="38" t="s">
        <v>62</v>
      </c>
      <c r="F35" s="38" t="s">
        <v>62</v>
      </c>
      <c r="G35" s="38" t="s">
        <v>62</v>
      </c>
      <c r="H35" s="38"/>
      <c r="I35" s="38">
        <v>2</v>
      </c>
      <c r="J35" s="38"/>
      <c r="K35" s="38">
        <v>2</v>
      </c>
      <c r="L35" s="38"/>
      <c r="M35" s="38" t="str">
        <f t="shared" si="0"/>
        <v>No aplica</v>
      </c>
      <c r="N35" s="38" t="s">
        <v>62</v>
      </c>
      <c r="O35" s="45" t="s">
        <v>151</v>
      </c>
    </row>
    <row r="36" spans="1:16" s="16" customFormat="1" ht="133.5" customHeight="1" x14ac:dyDescent="0.3">
      <c r="A36" s="58" t="s">
        <v>86</v>
      </c>
      <c r="B36" s="38" t="s">
        <v>73</v>
      </c>
      <c r="C36" s="38" t="s">
        <v>82</v>
      </c>
      <c r="D36" s="38" t="s">
        <v>75</v>
      </c>
      <c r="E36" s="38">
        <v>33</v>
      </c>
      <c r="F36" s="38">
        <v>33</v>
      </c>
      <c r="G36" s="38">
        <v>33</v>
      </c>
      <c r="H36" s="38"/>
      <c r="I36" s="38">
        <v>33</v>
      </c>
      <c r="J36" s="38"/>
      <c r="K36" s="38">
        <v>33</v>
      </c>
      <c r="L36" s="38"/>
      <c r="M36" s="38">
        <f t="shared" si="0"/>
        <v>33</v>
      </c>
      <c r="N36" s="44">
        <f>IF(M36/E36&gt;100%,100%,M36/E36)</f>
        <v>1</v>
      </c>
      <c r="O36" s="39" t="s">
        <v>152</v>
      </c>
    </row>
    <row r="37" spans="1:16" s="23" customFormat="1" ht="41.25" customHeight="1" x14ac:dyDescent="0.25">
      <c r="A37" s="58"/>
      <c r="B37" s="58" t="s">
        <v>74</v>
      </c>
      <c r="C37" s="38" t="s">
        <v>82</v>
      </c>
      <c r="D37" s="38" t="s">
        <v>76</v>
      </c>
      <c r="E37" s="38" t="s">
        <v>62</v>
      </c>
      <c r="F37" s="38" t="s">
        <v>62</v>
      </c>
      <c r="G37" s="38">
        <v>8</v>
      </c>
      <c r="H37" s="38"/>
      <c r="I37" s="38">
        <v>8</v>
      </c>
      <c r="J37" s="38"/>
      <c r="K37" s="38">
        <v>33</v>
      </c>
      <c r="L37" s="38"/>
      <c r="M37" s="38" t="str">
        <f t="shared" si="0"/>
        <v>No aplica</v>
      </c>
      <c r="N37" s="38" t="s">
        <v>62</v>
      </c>
      <c r="O37" s="70" t="s">
        <v>153</v>
      </c>
      <c r="P37" s="34"/>
    </row>
    <row r="38" spans="1:16" s="23" customFormat="1" ht="47.25" customHeight="1" x14ac:dyDescent="0.25">
      <c r="A38" s="58"/>
      <c r="B38" s="58"/>
      <c r="C38" s="38" t="s">
        <v>82</v>
      </c>
      <c r="D38" s="38" t="s">
        <v>77</v>
      </c>
      <c r="E38" s="44">
        <v>7.0000000000000007E-2</v>
      </c>
      <c r="F38" s="41">
        <v>0</v>
      </c>
      <c r="G38" s="48">
        <v>0.245</v>
      </c>
      <c r="H38" s="38"/>
      <c r="I38" s="48">
        <v>0.45500000000000002</v>
      </c>
      <c r="J38" s="38"/>
      <c r="K38" s="41">
        <v>0.7</v>
      </c>
      <c r="L38" s="38"/>
      <c r="M38" s="38">
        <f t="shared" si="0"/>
        <v>0</v>
      </c>
      <c r="N38" s="38">
        <f>IF(M38/E38&gt;100%,100%,M38/E38)</f>
        <v>0</v>
      </c>
      <c r="O38" s="70"/>
    </row>
    <row r="39" spans="1:16" s="16" customFormat="1" ht="312.75" customHeight="1" x14ac:dyDescent="0.3">
      <c r="A39" s="58" t="s">
        <v>87</v>
      </c>
      <c r="B39" s="38" t="s">
        <v>78</v>
      </c>
      <c r="C39" s="38" t="s">
        <v>88</v>
      </c>
      <c r="D39" s="38" t="s">
        <v>79</v>
      </c>
      <c r="E39" s="38">
        <v>1</v>
      </c>
      <c r="F39" s="38">
        <v>1</v>
      </c>
      <c r="G39" s="38">
        <v>3</v>
      </c>
      <c r="H39" s="38"/>
      <c r="I39" s="38">
        <v>5</v>
      </c>
      <c r="J39" s="38"/>
      <c r="K39" s="38">
        <v>7</v>
      </c>
      <c r="L39" s="38"/>
      <c r="M39" s="38">
        <f t="shared" si="0"/>
        <v>1</v>
      </c>
      <c r="N39" s="44">
        <f>IF(M39/E39&gt;100%,100%,M39/E39)</f>
        <v>1</v>
      </c>
      <c r="O39" s="49" t="s">
        <v>154</v>
      </c>
    </row>
    <row r="40" spans="1:16" s="16" customFormat="1" ht="131.25" customHeight="1" x14ac:dyDescent="0.3">
      <c r="A40" s="58"/>
      <c r="B40" s="38" t="s">
        <v>80</v>
      </c>
      <c r="C40" s="38" t="s">
        <v>88</v>
      </c>
      <c r="D40" s="38" t="s">
        <v>81</v>
      </c>
      <c r="E40" s="38" t="s">
        <v>62</v>
      </c>
      <c r="F40" s="38" t="s">
        <v>62</v>
      </c>
      <c r="G40" s="38" t="s">
        <v>62</v>
      </c>
      <c r="H40" s="38"/>
      <c r="I40" s="38" t="s">
        <v>62</v>
      </c>
      <c r="J40" s="38"/>
      <c r="K40" s="38">
        <v>18</v>
      </c>
      <c r="L40" s="38"/>
      <c r="M40" s="38" t="str">
        <f t="shared" si="0"/>
        <v>No aplica</v>
      </c>
      <c r="N40" s="38" t="s">
        <v>62</v>
      </c>
      <c r="O40" s="45" t="s">
        <v>155</v>
      </c>
    </row>
    <row r="41" spans="1:16" s="16" customFormat="1" ht="180.75" customHeight="1" x14ac:dyDescent="0.3">
      <c r="A41" s="58"/>
      <c r="B41" s="38" t="s">
        <v>83</v>
      </c>
      <c r="C41" s="38" t="s">
        <v>88</v>
      </c>
      <c r="D41" s="38" t="s">
        <v>84</v>
      </c>
      <c r="E41" s="38" t="s">
        <v>62</v>
      </c>
      <c r="F41" s="38" t="s">
        <v>62</v>
      </c>
      <c r="G41" s="38" t="s">
        <v>62</v>
      </c>
      <c r="H41" s="38"/>
      <c r="I41" s="38" t="s">
        <v>62</v>
      </c>
      <c r="J41" s="38"/>
      <c r="K41" s="38">
        <v>2</v>
      </c>
      <c r="L41" s="38"/>
      <c r="M41" s="38" t="str">
        <f t="shared" si="0"/>
        <v>No aplica</v>
      </c>
      <c r="N41" s="38" t="s">
        <v>62</v>
      </c>
      <c r="O41" s="45" t="s">
        <v>156</v>
      </c>
    </row>
    <row r="42" spans="1:16" s="16" customFormat="1" ht="223.5" customHeight="1" x14ac:dyDescent="0.3">
      <c r="A42" s="58" t="s">
        <v>119</v>
      </c>
      <c r="B42" s="58" t="s">
        <v>89</v>
      </c>
      <c r="C42" s="58" t="s">
        <v>121</v>
      </c>
      <c r="D42" s="38" t="s">
        <v>90</v>
      </c>
      <c r="E42" s="38" t="s">
        <v>62</v>
      </c>
      <c r="F42" s="38" t="s">
        <v>62</v>
      </c>
      <c r="G42" s="41">
        <v>0.8</v>
      </c>
      <c r="H42" s="38"/>
      <c r="I42" s="41">
        <v>0.8</v>
      </c>
      <c r="J42" s="38"/>
      <c r="K42" s="41">
        <v>0.85</v>
      </c>
      <c r="L42" s="38"/>
      <c r="M42" s="38" t="str">
        <f t="shared" si="0"/>
        <v>No aplica</v>
      </c>
      <c r="N42" s="38" t="s">
        <v>62</v>
      </c>
      <c r="O42" s="70" t="s">
        <v>167</v>
      </c>
    </row>
    <row r="43" spans="1:16" s="16" customFormat="1" ht="95.25" customHeight="1" x14ac:dyDescent="0.3">
      <c r="A43" s="58"/>
      <c r="B43" s="58"/>
      <c r="C43" s="58"/>
      <c r="D43" s="38" t="s">
        <v>91</v>
      </c>
      <c r="E43" s="41">
        <v>1</v>
      </c>
      <c r="F43" s="41">
        <v>1</v>
      </c>
      <c r="G43" s="41">
        <v>1</v>
      </c>
      <c r="H43" s="38"/>
      <c r="I43" s="41">
        <v>1</v>
      </c>
      <c r="J43" s="38"/>
      <c r="K43" s="41">
        <v>1</v>
      </c>
      <c r="L43" s="38"/>
      <c r="M43" s="44">
        <f t="shared" si="0"/>
        <v>1</v>
      </c>
      <c r="N43" s="50">
        <f t="shared" ref="N43:N54" si="3">IF(M43/E43&gt;100%,100%,M43/E43)</f>
        <v>1</v>
      </c>
      <c r="O43" s="70"/>
    </row>
    <row r="44" spans="1:16" s="23" customFormat="1" ht="117.75" customHeight="1" x14ac:dyDescent="0.25">
      <c r="A44" s="58"/>
      <c r="B44" s="58"/>
      <c r="C44" s="58"/>
      <c r="D44" s="38" t="s">
        <v>92</v>
      </c>
      <c r="E44" s="41">
        <v>1</v>
      </c>
      <c r="F44" s="51">
        <v>1</v>
      </c>
      <c r="G44" s="41">
        <v>1</v>
      </c>
      <c r="H44" s="38"/>
      <c r="I44" s="41">
        <v>1</v>
      </c>
      <c r="J44" s="38"/>
      <c r="K44" s="41">
        <v>1</v>
      </c>
      <c r="L44" s="38"/>
      <c r="M44" s="44">
        <f t="shared" si="0"/>
        <v>1</v>
      </c>
      <c r="N44" s="50">
        <f t="shared" si="3"/>
        <v>1</v>
      </c>
      <c r="O44" s="70"/>
    </row>
    <row r="45" spans="1:16" s="23" customFormat="1" ht="147.75" customHeight="1" x14ac:dyDescent="0.25">
      <c r="A45" s="58"/>
      <c r="B45" s="58" t="s">
        <v>93</v>
      </c>
      <c r="C45" s="58" t="s">
        <v>122</v>
      </c>
      <c r="D45" s="38" t="s">
        <v>94</v>
      </c>
      <c r="E45" s="41">
        <v>0.2</v>
      </c>
      <c r="F45" s="41">
        <v>0.2</v>
      </c>
      <c r="G45" s="41">
        <v>0.5</v>
      </c>
      <c r="H45" s="38"/>
      <c r="I45" s="41">
        <v>0.75</v>
      </c>
      <c r="J45" s="38"/>
      <c r="K45" s="41">
        <v>1</v>
      </c>
      <c r="L45" s="38"/>
      <c r="M45" s="44">
        <f t="shared" si="0"/>
        <v>0.2</v>
      </c>
      <c r="N45" s="50">
        <f t="shared" si="3"/>
        <v>1</v>
      </c>
      <c r="O45" s="70" t="s">
        <v>157</v>
      </c>
    </row>
    <row r="46" spans="1:16" s="16" customFormat="1" ht="157.5" customHeight="1" x14ac:dyDescent="0.3">
      <c r="A46" s="58"/>
      <c r="B46" s="58"/>
      <c r="C46" s="58"/>
      <c r="D46" s="38" t="s">
        <v>97</v>
      </c>
      <c r="E46" s="38" t="s">
        <v>62</v>
      </c>
      <c r="F46" s="38" t="s">
        <v>62</v>
      </c>
      <c r="G46" s="42">
        <v>1104200</v>
      </c>
      <c r="H46" s="42"/>
      <c r="I46" s="42">
        <v>1104200</v>
      </c>
      <c r="J46" s="42"/>
      <c r="K46" s="42">
        <v>2208400</v>
      </c>
      <c r="L46" s="38"/>
      <c r="M46" s="38" t="str">
        <f t="shared" si="0"/>
        <v>No aplica</v>
      </c>
      <c r="N46" s="38" t="s">
        <v>62</v>
      </c>
      <c r="O46" s="70"/>
    </row>
    <row r="47" spans="1:16" s="23" customFormat="1" ht="157.5" customHeight="1" x14ac:dyDescent="0.25">
      <c r="A47" s="58"/>
      <c r="B47" s="58"/>
      <c r="C47" s="58"/>
      <c r="D47" s="38" t="s">
        <v>95</v>
      </c>
      <c r="E47" s="41">
        <v>1</v>
      </c>
      <c r="F47" s="41">
        <v>1</v>
      </c>
      <c r="G47" s="41">
        <v>1</v>
      </c>
      <c r="H47" s="38"/>
      <c r="I47" s="41">
        <v>1</v>
      </c>
      <c r="J47" s="38"/>
      <c r="K47" s="41">
        <v>1</v>
      </c>
      <c r="L47" s="38"/>
      <c r="M47" s="44">
        <f t="shared" si="0"/>
        <v>1</v>
      </c>
      <c r="N47" s="44">
        <f>IF(M47/E47&gt;100%,100%,M47/E47)</f>
        <v>1</v>
      </c>
      <c r="O47" s="70"/>
    </row>
    <row r="48" spans="1:16" s="16" customFormat="1" ht="150.75" customHeight="1" x14ac:dyDescent="0.3">
      <c r="A48" s="58"/>
      <c r="B48" s="58"/>
      <c r="C48" s="58"/>
      <c r="D48" s="38" t="s">
        <v>96</v>
      </c>
      <c r="E48" s="41">
        <v>0.89</v>
      </c>
      <c r="F48" s="41">
        <v>0.89</v>
      </c>
      <c r="G48" s="41">
        <v>0.89</v>
      </c>
      <c r="H48" s="38"/>
      <c r="I48" s="41">
        <v>0.89</v>
      </c>
      <c r="J48" s="38"/>
      <c r="K48" s="41">
        <v>1</v>
      </c>
      <c r="L48" s="38"/>
      <c r="M48" s="44">
        <f t="shared" si="0"/>
        <v>0.89</v>
      </c>
      <c r="N48" s="44">
        <f t="shared" si="3"/>
        <v>1</v>
      </c>
      <c r="O48" s="70"/>
    </row>
    <row r="49" spans="1:87" s="23" customFormat="1" ht="202.5" customHeight="1" x14ac:dyDescent="0.25">
      <c r="A49" s="58"/>
      <c r="B49" s="58" t="s">
        <v>98</v>
      </c>
      <c r="C49" s="58" t="s">
        <v>121</v>
      </c>
      <c r="D49" s="38" t="s">
        <v>99</v>
      </c>
      <c r="E49" s="38">
        <v>0.75</v>
      </c>
      <c r="F49" s="38">
        <v>0</v>
      </c>
      <c r="G49" s="38">
        <v>1.5</v>
      </c>
      <c r="H49" s="38"/>
      <c r="I49" s="38">
        <v>2.25</v>
      </c>
      <c r="J49" s="38"/>
      <c r="K49" s="38">
        <v>3</v>
      </c>
      <c r="L49" s="38"/>
      <c r="M49" s="38">
        <f t="shared" si="0"/>
        <v>0</v>
      </c>
      <c r="N49" s="44">
        <f t="shared" si="3"/>
        <v>0</v>
      </c>
      <c r="O49" s="70" t="s">
        <v>168</v>
      </c>
    </row>
    <row r="50" spans="1:87" s="25" customFormat="1" ht="220.5" customHeight="1" x14ac:dyDescent="0.25">
      <c r="A50" s="58"/>
      <c r="B50" s="58"/>
      <c r="C50" s="58"/>
      <c r="D50" s="38" t="s">
        <v>91</v>
      </c>
      <c r="E50" s="41">
        <v>1</v>
      </c>
      <c r="F50" s="41">
        <v>0.99</v>
      </c>
      <c r="G50" s="41">
        <v>1</v>
      </c>
      <c r="H50" s="38"/>
      <c r="I50" s="41">
        <v>1</v>
      </c>
      <c r="J50" s="38"/>
      <c r="K50" s="41">
        <v>1</v>
      </c>
      <c r="L50" s="38"/>
      <c r="M50" s="44">
        <f t="shared" si="0"/>
        <v>0.99</v>
      </c>
      <c r="N50" s="44">
        <f t="shared" si="3"/>
        <v>0.99</v>
      </c>
      <c r="O50" s="70"/>
    </row>
    <row r="51" spans="1:87" s="23" customFormat="1" ht="289.5" customHeight="1" x14ac:dyDescent="0.25">
      <c r="A51" s="58"/>
      <c r="B51" s="58" t="s">
        <v>100</v>
      </c>
      <c r="C51" s="58" t="s">
        <v>123</v>
      </c>
      <c r="D51" s="38" t="s">
        <v>101</v>
      </c>
      <c r="E51" s="41">
        <v>1</v>
      </c>
      <c r="F51" s="41">
        <v>1</v>
      </c>
      <c r="G51" s="41">
        <v>1</v>
      </c>
      <c r="H51" s="38"/>
      <c r="I51" s="41">
        <v>1</v>
      </c>
      <c r="J51" s="38"/>
      <c r="K51" s="41">
        <v>1</v>
      </c>
      <c r="L51" s="38"/>
      <c r="M51" s="44">
        <f t="shared" si="0"/>
        <v>1</v>
      </c>
      <c r="N51" s="44">
        <f t="shared" si="3"/>
        <v>1</v>
      </c>
      <c r="O51" s="70" t="s">
        <v>161</v>
      </c>
    </row>
    <row r="52" spans="1:87" s="23" customFormat="1" ht="235.5" customHeight="1" x14ac:dyDescent="0.25">
      <c r="A52" s="58"/>
      <c r="B52" s="58"/>
      <c r="C52" s="58"/>
      <c r="D52" s="38" t="s">
        <v>102</v>
      </c>
      <c r="E52" s="41">
        <v>1</v>
      </c>
      <c r="F52" s="41">
        <v>1</v>
      </c>
      <c r="G52" s="41">
        <v>1</v>
      </c>
      <c r="H52" s="38"/>
      <c r="I52" s="41">
        <v>1</v>
      </c>
      <c r="J52" s="38"/>
      <c r="K52" s="41">
        <v>1</v>
      </c>
      <c r="L52" s="38"/>
      <c r="M52" s="44">
        <f t="shared" si="0"/>
        <v>1</v>
      </c>
      <c r="N52" s="44">
        <f t="shared" si="3"/>
        <v>1</v>
      </c>
      <c r="O52" s="70"/>
    </row>
    <row r="53" spans="1:87" s="23" customFormat="1" ht="183.75" customHeight="1" x14ac:dyDescent="0.25">
      <c r="A53" s="58"/>
      <c r="B53" s="58"/>
      <c r="C53" s="58"/>
      <c r="D53" s="38" t="s">
        <v>103</v>
      </c>
      <c r="E53" s="41">
        <v>1</v>
      </c>
      <c r="F53" s="41">
        <v>1</v>
      </c>
      <c r="G53" s="41">
        <v>1</v>
      </c>
      <c r="H53" s="38"/>
      <c r="I53" s="41">
        <v>1</v>
      </c>
      <c r="J53" s="38"/>
      <c r="K53" s="41">
        <v>1</v>
      </c>
      <c r="L53" s="38"/>
      <c r="M53" s="44">
        <f t="shared" si="0"/>
        <v>1</v>
      </c>
      <c r="N53" s="44">
        <f t="shared" si="3"/>
        <v>1</v>
      </c>
      <c r="O53" s="70"/>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s="23" customFormat="1" ht="162.75" customHeight="1" x14ac:dyDescent="0.25">
      <c r="A54" s="58"/>
      <c r="B54" s="58"/>
      <c r="C54" s="38" t="s">
        <v>124</v>
      </c>
      <c r="D54" s="38" t="s">
        <v>104</v>
      </c>
      <c r="E54" s="41">
        <v>1</v>
      </c>
      <c r="F54" s="41">
        <v>1</v>
      </c>
      <c r="G54" s="41">
        <v>1</v>
      </c>
      <c r="H54" s="38"/>
      <c r="I54" s="41">
        <v>1</v>
      </c>
      <c r="J54" s="38"/>
      <c r="K54" s="41">
        <v>1</v>
      </c>
      <c r="L54" s="38"/>
      <c r="M54" s="44">
        <f t="shared" si="0"/>
        <v>1</v>
      </c>
      <c r="N54" s="44">
        <f t="shared" si="3"/>
        <v>1</v>
      </c>
      <c r="O54" s="70"/>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16" customFormat="1" ht="143.25" customHeight="1" x14ac:dyDescent="0.3">
      <c r="A55" s="58"/>
      <c r="B55" s="58"/>
      <c r="C55" s="38" t="s">
        <v>121</v>
      </c>
      <c r="D55" s="38" t="s">
        <v>105</v>
      </c>
      <c r="E55" s="41">
        <v>0.98</v>
      </c>
      <c r="F55" s="41">
        <v>0.99</v>
      </c>
      <c r="G55" s="41">
        <v>1</v>
      </c>
      <c r="H55" s="38"/>
      <c r="I55" s="41">
        <v>1</v>
      </c>
      <c r="J55" s="38"/>
      <c r="K55" s="41">
        <v>1</v>
      </c>
      <c r="L55" s="38"/>
      <c r="M55" s="44">
        <f t="shared" si="0"/>
        <v>0.99</v>
      </c>
      <c r="N55" s="44">
        <f>IF(M55/E55&gt;100%,100%,M55/E55)</f>
        <v>1</v>
      </c>
      <c r="O55" s="70"/>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row>
    <row r="56" spans="1:87" s="16" customFormat="1" ht="118.5" customHeight="1" x14ac:dyDescent="0.3">
      <c r="A56" s="58"/>
      <c r="B56" s="58" t="s">
        <v>106</v>
      </c>
      <c r="C56" s="58" t="s">
        <v>123</v>
      </c>
      <c r="D56" s="38" t="s">
        <v>107</v>
      </c>
      <c r="E56" s="38" t="s">
        <v>62</v>
      </c>
      <c r="F56" s="38" t="s">
        <v>62</v>
      </c>
      <c r="G56" s="38" t="s">
        <v>62</v>
      </c>
      <c r="H56" s="38"/>
      <c r="I56" s="38" t="s">
        <v>62</v>
      </c>
      <c r="J56" s="38"/>
      <c r="K56" s="41">
        <v>0.65</v>
      </c>
      <c r="L56" s="38"/>
      <c r="M56" s="38" t="str">
        <f t="shared" si="0"/>
        <v>No aplica</v>
      </c>
      <c r="N56" s="38" t="s">
        <v>62</v>
      </c>
      <c r="O56" s="70" t="s">
        <v>158</v>
      </c>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126.75" customHeight="1" x14ac:dyDescent="0.3">
      <c r="A57" s="58"/>
      <c r="B57" s="58"/>
      <c r="C57" s="58"/>
      <c r="D57" s="38" t="s">
        <v>128</v>
      </c>
      <c r="E57" s="41">
        <v>0.25</v>
      </c>
      <c r="F57" s="41">
        <v>0</v>
      </c>
      <c r="G57" s="41">
        <v>0.5</v>
      </c>
      <c r="H57" s="38"/>
      <c r="I57" s="41">
        <v>0.75</v>
      </c>
      <c r="J57" s="38"/>
      <c r="K57" s="41">
        <v>1</v>
      </c>
      <c r="L57" s="38"/>
      <c r="M57" s="44">
        <f t="shared" si="0"/>
        <v>0</v>
      </c>
      <c r="N57" s="44">
        <f>IF(M57/E57&gt;100%,100%,M57/E57)</f>
        <v>0</v>
      </c>
      <c r="O57" s="70"/>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75.75" customHeight="1" x14ac:dyDescent="0.3">
      <c r="A58" s="58"/>
      <c r="B58" s="58"/>
      <c r="C58" s="58"/>
      <c r="D58" s="38" t="s">
        <v>129</v>
      </c>
      <c r="E58" s="38" t="s">
        <v>62</v>
      </c>
      <c r="F58" s="38" t="s">
        <v>62</v>
      </c>
      <c r="G58" s="41">
        <v>0.5</v>
      </c>
      <c r="H58" s="38"/>
      <c r="I58" s="41">
        <v>0.5</v>
      </c>
      <c r="J58" s="38"/>
      <c r="K58" s="41">
        <v>1</v>
      </c>
      <c r="L58" s="38"/>
      <c r="M58" s="38" t="str">
        <f t="shared" si="0"/>
        <v>No aplica</v>
      </c>
      <c r="N58" s="38" t="s">
        <v>62</v>
      </c>
      <c r="O58" s="70"/>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105" customHeight="1" x14ac:dyDescent="0.3">
      <c r="A59" s="58"/>
      <c r="B59" s="58"/>
      <c r="C59" s="58"/>
      <c r="D59" s="38" t="s">
        <v>95</v>
      </c>
      <c r="E59" s="41">
        <v>1</v>
      </c>
      <c r="F59" s="41">
        <v>1</v>
      </c>
      <c r="G59" s="41">
        <v>1</v>
      </c>
      <c r="H59" s="38"/>
      <c r="I59" s="41">
        <v>1</v>
      </c>
      <c r="J59" s="38"/>
      <c r="K59" s="41">
        <v>1</v>
      </c>
      <c r="L59" s="38"/>
      <c r="M59" s="44">
        <f t="shared" si="0"/>
        <v>1</v>
      </c>
      <c r="N59" s="44">
        <f>IF(M59/E59&gt;100%,100%,M59/E59)</f>
        <v>1</v>
      </c>
      <c r="O59" s="70"/>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14.75" customHeight="1" x14ac:dyDescent="0.3">
      <c r="A60" s="58"/>
      <c r="B60" s="58"/>
      <c r="C60" s="58"/>
      <c r="D60" s="38" t="s">
        <v>92</v>
      </c>
      <c r="E60" s="41">
        <v>0.78</v>
      </c>
      <c r="F60" s="41">
        <v>0.78</v>
      </c>
      <c r="G60" s="41">
        <v>0.89</v>
      </c>
      <c r="H60" s="38"/>
      <c r="I60" s="41">
        <v>0.89</v>
      </c>
      <c r="J60" s="38"/>
      <c r="K60" s="41">
        <v>0.98</v>
      </c>
      <c r="L60" s="38"/>
      <c r="M60" s="44">
        <f t="shared" si="0"/>
        <v>0.78</v>
      </c>
      <c r="N60" s="44">
        <f t="shared" ref="N60:N70" si="4">IF(M60/E60&gt;100%,100%,M60/E60)</f>
        <v>1</v>
      </c>
      <c r="O60" s="70"/>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23" customFormat="1" ht="84.75" customHeight="1" x14ac:dyDescent="0.25">
      <c r="A61" s="58"/>
      <c r="B61" s="58" t="s">
        <v>108</v>
      </c>
      <c r="C61" s="58" t="s">
        <v>125</v>
      </c>
      <c r="D61" s="38" t="s">
        <v>109</v>
      </c>
      <c r="E61" s="41">
        <v>0.84</v>
      </c>
      <c r="F61" s="41">
        <v>0.84</v>
      </c>
      <c r="G61" s="41">
        <v>0.9</v>
      </c>
      <c r="H61" s="38"/>
      <c r="I61" s="41">
        <v>0.96</v>
      </c>
      <c r="J61" s="38"/>
      <c r="K61" s="41">
        <v>1</v>
      </c>
      <c r="L61" s="38"/>
      <c r="M61" s="44">
        <f t="shared" si="0"/>
        <v>0.84</v>
      </c>
      <c r="N61" s="44">
        <f t="shared" si="4"/>
        <v>1</v>
      </c>
      <c r="O61" s="70" t="s">
        <v>162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s="23" customFormat="1" ht="75" customHeight="1" x14ac:dyDescent="0.25">
      <c r="A62" s="58"/>
      <c r="B62" s="58"/>
      <c r="C62" s="58"/>
      <c r="D62" s="38" t="s">
        <v>91</v>
      </c>
      <c r="E62" s="41">
        <v>1</v>
      </c>
      <c r="F62" s="41">
        <v>1</v>
      </c>
      <c r="G62" s="41">
        <v>1</v>
      </c>
      <c r="H62" s="38"/>
      <c r="I62" s="41">
        <v>1</v>
      </c>
      <c r="J62" s="38"/>
      <c r="K62" s="41">
        <v>1</v>
      </c>
      <c r="L62" s="38"/>
      <c r="M62" s="44">
        <f t="shared" si="0"/>
        <v>1</v>
      </c>
      <c r="N62" s="44">
        <f t="shared" si="4"/>
        <v>1</v>
      </c>
      <c r="O62" s="70"/>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05.75" customHeight="1" x14ac:dyDescent="0.25">
      <c r="A63" s="58"/>
      <c r="B63" s="58" t="s">
        <v>110</v>
      </c>
      <c r="C63" s="58" t="s">
        <v>125</v>
      </c>
      <c r="D63" s="38" t="s">
        <v>91</v>
      </c>
      <c r="E63" s="41">
        <v>1</v>
      </c>
      <c r="F63" s="41">
        <v>1</v>
      </c>
      <c r="G63" s="41">
        <v>1</v>
      </c>
      <c r="H63" s="38"/>
      <c r="I63" s="41">
        <v>1</v>
      </c>
      <c r="J63" s="38"/>
      <c r="K63" s="41">
        <v>1</v>
      </c>
      <c r="L63" s="38"/>
      <c r="M63" s="44">
        <f t="shared" si="0"/>
        <v>1</v>
      </c>
      <c r="N63" s="44">
        <f t="shared" si="4"/>
        <v>1</v>
      </c>
      <c r="O63" s="70" t="s">
        <v>163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17" customHeight="1" x14ac:dyDescent="0.25">
      <c r="A64" s="58"/>
      <c r="B64" s="58"/>
      <c r="C64" s="58"/>
      <c r="D64" s="38" t="s">
        <v>92</v>
      </c>
      <c r="E64" s="41">
        <v>1</v>
      </c>
      <c r="F64" s="41">
        <v>1</v>
      </c>
      <c r="G64" s="41">
        <v>1</v>
      </c>
      <c r="H64" s="38"/>
      <c r="I64" s="41">
        <v>1</v>
      </c>
      <c r="J64" s="38"/>
      <c r="K64" s="41">
        <v>1</v>
      </c>
      <c r="L64" s="38"/>
      <c r="M64" s="44">
        <f t="shared" si="0"/>
        <v>1</v>
      </c>
      <c r="N64" s="44">
        <f t="shared" si="4"/>
        <v>1</v>
      </c>
      <c r="O64" s="70"/>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104.25" customHeight="1" x14ac:dyDescent="0.25">
      <c r="A65" s="58"/>
      <c r="B65" s="38" t="s">
        <v>111</v>
      </c>
      <c r="C65" s="38" t="s">
        <v>125</v>
      </c>
      <c r="D65" s="38" t="s">
        <v>112</v>
      </c>
      <c r="E65" s="41">
        <v>0.25</v>
      </c>
      <c r="F65" s="41">
        <v>0.05</v>
      </c>
      <c r="G65" s="41">
        <v>0.45</v>
      </c>
      <c r="H65" s="38"/>
      <c r="I65" s="41">
        <v>0.8</v>
      </c>
      <c r="J65" s="38"/>
      <c r="K65" s="41">
        <v>1</v>
      </c>
      <c r="L65" s="38"/>
      <c r="M65" s="44">
        <f t="shared" si="0"/>
        <v>0.05</v>
      </c>
      <c r="N65" s="44">
        <f t="shared" si="4"/>
        <v>0.2</v>
      </c>
      <c r="O65" s="45" t="s">
        <v>164</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95.75" customHeight="1" x14ac:dyDescent="0.25">
      <c r="A66" s="58"/>
      <c r="B66" s="58" t="s">
        <v>113</v>
      </c>
      <c r="C66" s="58" t="s">
        <v>126</v>
      </c>
      <c r="D66" s="38" t="s">
        <v>114</v>
      </c>
      <c r="E66" s="41">
        <v>0.85</v>
      </c>
      <c r="F66" s="41">
        <v>0.83</v>
      </c>
      <c r="G66" s="41">
        <v>1</v>
      </c>
      <c r="H66" s="38"/>
      <c r="I66" s="41">
        <v>1</v>
      </c>
      <c r="J66" s="38"/>
      <c r="K66" s="41">
        <v>1</v>
      </c>
      <c r="L66" s="38"/>
      <c r="M66" s="44">
        <f t="shared" si="0"/>
        <v>0.83</v>
      </c>
      <c r="N66" s="44">
        <f t="shared" si="4"/>
        <v>0.97647058823529409</v>
      </c>
      <c r="O66" s="70" t="s">
        <v>165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15.5" customHeight="1" x14ac:dyDescent="0.25">
      <c r="A67" s="58"/>
      <c r="B67" s="58"/>
      <c r="C67" s="58"/>
      <c r="D67" s="38" t="s">
        <v>91</v>
      </c>
      <c r="E67" s="41">
        <v>1</v>
      </c>
      <c r="F67" s="41">
        <v>1</v>
      </c>
      <c r="G67" s="41">
        <v>1</v>
      </c>
      <c r="H67" s="38"/>
      <c r="I67" s="41">
        <v>1</v>
      </c>
      <c r="J67" s="38"/>
      <c r="K67" s="41">
        <v>1</v>
      </c>
      <c r="L67" s="38"/>
      <c r="M67" s="44">
        <f t="shared" si="0"/>
        <v>1</v>
      </c>
      <c r="N67" s="44">
        <f t="shared" si="4"/>
        <v>1</v>
      </c>
      <c r="O67" s="70"/>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53" customHeight="1" x14ac:dyDescent="0.25">
      <c r="A68" s="58"/>
      <c r="B68" s="58"/>
      <c r="C68" s="58"/>
      <c r="D68" s="38" t="s">
        <v>92</v>
      </c>
      <c r="E68" s="41">
        <v>0.84</v>
      </c>
      <c r="F68" s="41">
        <v>0.84</v>
      </c>
      <c r="G68" s="41">
        <v>0.9</v>
      </c>
      <c r="H68" s="38"/>
      <c r="I68" s="41">
        <v>0.96</v>
      </c>
      <c r="J68" s="38"/>
      <c r="K68" s="41">
        <v>1</v>
      </c>
      <c r="L68" s="38"/>
      <c r="M68" s="44">
        <f t="shared" si="0"/>
        <v>0.84</v>
      </c>
      <c r="N68" s="44">
        <f t="shared" si="4"/>
        <v>1</v>
      </c>
      <c r="O68" s="70"/>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32" customHeight="1" x14ac:dyDescent="0.25">
      <c r="A69" s="58" t="s">
        <v>120</v>
      </c>
      <c r="B69" s="58" t="s">
        <v>115</v>
      </c>
      <c r="C69" s="58" t="s">
        <v>127</v>
      </c>
      <c r="D69" s="38" t="s">
        <v>116</v>
      </c>
      <c r="E69" s="42">
        <v>4000</v>
      </c>
      <c r="F69" s="42">
        <v>12870</v>
      </c>
      <c r="G69" s="42">
        <v>124000</v>
      </c>
      <c r="H69" s="42"/>
      <c r="I69" s="42">
        <v>129000</v>
      </c>
      <c r="J69" s="42"/>
      <c r="K69" s="42">
        <v>2500000</v>
      </c>
      <c r="L69" s="38"/>
      <c r="M69" s="38">
        <f t="shared" si="0"/>
        <v>12870</v>
      </c>
      <c r="N69" s="44">
        <f t="shared" si="4"/>
        <v>1</v>
      </c>
      <c r="O69" s="70" t="s">
        <v>166</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168" customHeight="1" x14ac:dyDescent="0.25">
      <c r="A70" s="58"/>
      <c r="B70" s="58"/>
      <c r="C70" s="58"/>
      <c r="D70" s="38" t="s">
        <v>117</v>
      </c>
      <c r="E70" s="38">
        <v>5</v>
      </c>
      <c r="F70" s="38">
        <v>3</v>
      </c>
      <c r="G70" s="38">
        <v>8</v>
      </c>
      <c r="H70" s="38"/>
      <c r="I70" s="38">
        <v>9</v>
      </c>
      <c r="J70" s="38"/>
      <c r="K70" s="38"/>
      <c r="L70" s="38"/>
      <c r="M70" s="38">
        <f t="shared" si="0"/>
        <v>3</v>
      </c>
      <c r="N70" s="44">
        <f t="shared" si="4"/>
        <v>0.6</v>
      </c>
      <c r="O70" s="70"/>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232.5" customHeight="1" x14ac:dyDescent="0.25">
      <c r="A71" s="58"/>
      <c r="B71" s="58"/>
      <c r="C71" s="58"/>
      <c r="D71" s="38" t="s">
        <v>118</v>
      </c>
      <c r="E71" s="38" t="s">
        <v>62</v>
      </c>
      <c r="F71" s="38" t="s">
        <v>62</v>
      </c>
      <c r="G71" s="38" t="s">
        <v>62</v>
      </c>
      <c r="H71" s="38"/>
      <c r="I71" s="38">
        <v>56</v>
      </c>
      <c r="J71" s="38"/>
      <c r="K71" s="38">
        <v>56</v>
      </c>
      <c r="L71" s="38"/>
      <c r="M71" s="38" t="str">
        <f t="shared" si="0"/>
        <v>No aplica</v>
      </c>
      <c r="N71" s="38" t="s">
        <v>62</v>
      </c>
      <c r="O71" s="70"/>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6" customFormat="1" x14ac:dyDescent="0.3">
      <c r="B72" s="27"/>
      <c r="C72" s="27"/>
      <c r="D72" s="32"/>
      <c r="E72" s="27"/>
      <c r="F72" s="27"/>
      <c r="G72" s="27"/>
      <c r="H72" s="27"/>
      <c r="I72" s="27"/>
      <c r="J72" s="27"/>
      <c r="K72" s="27"/>
      <c r="L72" s="27"/>
      <c r="M72" s="27"/>
      <c r="N72" s="27"/>
    </row>
    <row r="73" spans="1:87" ht="15" customHeight="1" x14ac:dyDescent="0.3">
      <c r="A73" s="88" t="s">
        <v>8</v>
      </c>
      <c r="B73" s="88"/>
      <c r="C73" s="88"/>
      <c r="D73" s="88"/>
      <c r="E73" s="88"/>
      <c r="F73" s="88"/>
      <c r="G73" s="88"/>
      <c r="H73" s="88"/>
      <c r="I73" s="88"/>
      <c r="J73" s="88"/>
      <c r="K73" s="88"/>
      <c r="L73" s="88"/>
      <c r="M73" s="88"/>
      <c r="N73" s="88"/>
      <c r="O73" s="88"/>
    </row>
    <row r="74" spans="1:87" ht="15" customHeight="1" x14ac:dyDescent="0.3">
      <c r="A74" s="88" t="s">
        <v>9</v>
      </c>
      <c r="B74" s="88"/>
      <c r="C74" s="88"/>
      <c r="D74" s="88"/>
      <c r="E74" s="88"/>
      <c r="F74" s="88"/>
      <c r="G74" s="88"/>
      <c r="H74" s="88"/>
      <c r="I74" s="88"/>
      <c r="J74" s="88"/>
      <c r="K74" s="88"/>
      <c r="L74" s="88"/>
      <c r="M74" s="88"/>
      <c r="N74" s="88"/>
      <c r="O74" s="88"/>
    </row>
    <row r="75" spans="1:87" x14ac:dyDescent="0.3">
      <c r="A75" s="87" t="s">
        <v>37</v>
      </c>
      <c r="B75" s="87"/>
      <c r="C75" s="87"/>
      <c r="D75" s="87"/>
      <c r="E75" s="87"/>
      <c r="F75" s="87"/>
      <c r="G75" s="87"/>
      <c r="H75" s="87"/>
      <c r="I75" s="87"/>
      <c r="J75" s="87"/>
      <c r="K75" s="87"/>
      <c r="L75" s="87"/>
      <c r="M75" s="87"/>
      <c r="N75" s="87"/>
      <c r="O75" s="87"/>
    </row>
    <row r="76" spans="1:87" s="28" customFormat="1" x14ac:dyDescent="0.3">
      <c r="A76" s="82" t="s">
        <v>38</v>
      </c>
      <c r="B76" s="82"/>
      <c r="C76" s="82"/>
      <c r="D76" s="82"/>
      <c r="E76" s="82"/>
      <c r="F76" s="82"/>
      <c r="G76" s="82"/>
      <c r="H76" s="82"/>
      <c r="I76" s="82"/>
      <c r="J76" s="82"/>
      <c r="K76" s="82"/>
      <c r="L76" s="82"/>
      <c r="M76" s="82"/>
      <c r="N76" s="82"/>
      <c r="O76" s="82"/>
    </row>
  </sheetData>
  <mergeCells count="79">
    <mergeCell ref="P23:P24"/>
    <mergeCell ref="O61:O62"/>
    <mergeCell ref="O63:O64"/>
    <mergeCell ref="O66:O68"/>
    <mergeCell ref="O69:O71"/>
    <mergeCell ref="O56:O60"/>
    <mergeCell ref="A76:O76"/>
    <mergeCell ref="B4:O4"/>
    <mergeCell ref="A5:O5"/>
    <mergeCell ref="A7:W7"/>
    <mergeCell ref="E9:L9"/>
    <mergeCell ref="A75:O75"/>
    <mergeCell ref="A74:O74"/>
    <mergeCell ref="B51:B55"/>
    <mergeCell ref="A73:O73"/>
    <mergeCell ref="B26:B27"/>
    <mergeCell ref="B14:B15"/>
    <mergeCell ref="C14:C15"/>
    <mergeCell ref="A11:A16"/>
    <mergeCell ref="A18:A24"/>
    <mergeCell ref="O51:O55"/>
    <mergeCell ref="C49:C50"/>
    <mergeCell ref="C21:C22"/>
    <mergeCell ref="B21:B22"/>
    <mergeCell ref="O21:O22"/>
    <mergeCell ref="O31:O32"/>
    <mergeCell ref="O49:O50"/>
    <mergeCell ref="O26:O27"/>
    <mergeCell ref="A69:A71"/>
    <mergeCell ref="C51:C53"/>
    <mergeCell ref="C63:C64"/>
    <mergeCell ref="C66:C68"/>
    <mergeCell ref="C69:C71"/>
    <mergeCell ref="B56:B60"/>
    <mergeCell ref="B61:B62"/>
    <mergeCell ref="C56:C60"/>
    <mergeCell ref="C61:C62"/>
    <mergeCell ref="B66:B68"/>
    <mergeCell ref="B63:B64"/>
    <mergeCell ref="B69:B71"/>
    <mergeCell ref="A31:A35"/>
    <mergeCell ref="A36:A38"/>
    <mergeCell ref="A39:A41"/>
    <mergeCell ref="B42:B44"/>
    <mergeCell ref="A25:A30"/>
    <mergeCell ref="B31:B32"/>
    <mergeCell ref="B37:B38"/>
    <mergeCell ref="A42:A68"/>
    <mergeCell ref="B45:B48"/>
    <mergeCell ref="B49:B50"/>
    <mergeCell ref="A1:B3"/>
    <mergeCell ref="D9:D10"/>
    <mergeCell ref="C9:C10"/>
    <mergeCell ref="B9:B10"/>
    <mergeCell ref="A9:A10"/>
    <mergeCell ref="N16:N17"/>
    <mergeCell ref="O9:O10"/>
    <mergeCell ref="C42:C44"/>
    <mergeCell ref="C45:C48"/>
    <mergeCell ref="C1:N3"/>
    <mergeCell ref="M9:M10"/>
    <mergeCell ref="N9:N10"/>
    <mergeCell ref="O37:O38"/>
    <mergeCell ref="O42:O44"/>
    <mergeCell ref="O14:O15"/>
    <mergeCell ref="O45:O48"/>
    <mergeCell ref="O16:O17"/>
    <mergeCell ref="G16:G17"/>
    <mergeCell ref="H16:H17"/>
    <mergeCell ref="I16:I17"/>
    <mergeCell ref="J16:J17"/>
    <mergeCell ref="K16:K17"/>
    <mergeCell ref="L16:L17"/>
    <mergeCell ref="M16:M17"/>
    <mergeCell ref="B16:B17"/>
    <mergeCell ref="C16:C17"/>
    <mergeCell ref="D16:D17"/>
    <mergeCell ref="E16:E17"/>
    <mergeCell ref="F16:F17"/>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5" manualBreakCount="5">
    <brk id="13" max="12" man="1"/>
    <brk id="22" max="12" man="1"/>
    <brk id="28" max="12" man="1"/>
    <brk id="42" max="12" man="1"/>
    <brk id="48"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1er trimestre</vt:lpstr>
      <vt:lpstr>'Seguimiento PAI 1er trimestre'!Área_de_impresión</vt:lpstr>
      <vt:lpstr>'Seguimiento PAI 1er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2018-01-26T04:10:51Z</cp:lastPrinted>
  <dcterms:created xsi:type="dcterms:W3CDTF">2017-01-27T18:29:11Z</dcterms:created>
  <dcterms:modified xsi:type="dcterms:W3CDTF">2018-04-23T16:06:20Z</dcterms:modified>
</cp:coreProperties>
</file>