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7\2. PLAN DE CONVOCATORIAS\1. PAC Versiones\"/>
    </mc:Choice>
  </mc:AlternateContent>
  <bookViews>
    <workbookView xWindow="0" yWindow="0" windowWidth="28800" windowHeight="12435" activeTab="2"/>
  </bookViews>
  <sheets>
    <sheet name="Portada" sheetId="3" r:id="rId1"/>
    <sheet name="Presentación" sheetId="4" r:id="rId2"/>
    <sheet name="Convocatorias" sheetId="2" r:id="rId3"/>
  </sheets>
  <definedNames>
    <definedName name="_xlnm.Print_Area" localSheetId="2">Convocatorias!$A$1:$J$130</definedName>
    <definedName name="_xlnm.Print_Area" localSheetId="1">Presentación!$A$1:$G$40</definedName>
    <definedName name="_xlnm.Print_Titles" localSheetId="2">Convocatorias!$1:$5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9" i="2" l="1"/>
  <c r="J78" i="2"/>
  <c r="F108" i="2" l="1"/>
  <c r="D113" i="2"/>
  <c r="D112" i="2"/>
  <c r="H27" i="2" l="1"/>
  <c r="F112" i="2" s="1"/>
  <c r="I12" i="2"/>
  <c r="H14" i="2"/>
  <c r="F110" i="2" s="1"/>
  <c r="J65" i="2" l="1"/>
  <c r="D118" i="2" l="1"/>
  <c r="D114" i="2"/>
  <c r="H110" i="2"/>
  <c r="I102" i="2" l="1"/>
  <c r="J102" i="2" s="1"/>
  <c r="J14" i="2"/>
  <c r="J34" i="2"/>
  <c r="I51" i="2"/>
  <c r="I46" i="2"/>
  <c r="F115" i="2"/>
  <c r="F114" i="2"/>
  <c r="I57" i="2"/>
  <c r="D111" i="2"/>
  <c r="E72" i="2"/>
  <c r="G115" i="2" l="1"/>
  <c r="G114" i="2"/>
  <c r="D119" i="2"/>
  <c r="D117" i="2"/>
  <c r="D115" i="2"/>
  <c r="D109" i="2" l="1"/>
  <c r="D108" i="2"/>
  <c r="J23" i="2" l="1"/>
  <c r="J35" i="2"/>
  <c r="I36" i="2" l="1"/>
  <c r="G119" i="2"/>
  <c r="F119" i="2"/>
  <c r="G118" i="2"/>
  <c r="F118" i="2"/>
  <c r="G117" i="2"/>
  <c r="F117" i="2"/>
  <c r="H116" i="2"/>
  <c r="F111" i="2"/>
  <c r="D110" i="2"/>
  <c r="J101" i="2"/>
  <c r="I98" i="2"/>
  <c r="J95" i="2"/>
  <c r="I93" i="2"/>
  <c r="J92" i="2"/>
  <c r="J90" i="2"/>
  <c r="J88" i="2"/>
  <c r="J86" i="2"/>
  <c r="J84" i="2"/>
  <c r="J72" i="2"/>
  <c r="J66" i="2"/>
  <c r="J58" i="2"/>
  <c r="J57" i="2"/>
  <c r="J46" i="2"/>
  <c r="J44" i="2"/>
  <c r="J56" i="2"/>
  <c r="J55" i="2"/>
  <c r="J54" i="2"/>
  <c r="J53" i="2"/>
  <c r="J51" i="2"/>
  <c r="J50" i="2"/>
  <c r="J31" i="2"/>
  <c r="J30" i="2"/>
  <c r="J29" i="2"/>
  <c r="J28" i="2"/>
  <c r="J27" i="2"/>
  <c r="J25" i="2"/>
  <c r="J24" i="2"/>
  <c r="J22" i="2"/>
  <c r="J12" i="2"/>
  <c r="J15" i="2"/>
  <c r="J11" i="2"/>
  <c r="J10" i="2"/>
  <c r="G108" i="2" l="1"/>
  <c r="J36" i="2"/>
  <c r="G112" i="2"/>
  <c r="H112" i="2" s="1"/>
  <c r="G111" i="2"/>
  <c r="H111" i="2" s="1"/>
  <c r="H118" i="2"/>
  <c r="H108" i="2"/>
  <c r="H117" i="2"/>
  <c r="J98" i="2"/>
  <c r="J16" i="2"/>
  <c r="H115" i="2"/>
  <c r="J93" i="2"/>
  <c r="H114" i="2"/>
  <c r="H119" i="2"/>
  <c r="H120" i="2" l="1"/>
</calcChain>
</file>

<file path=xl/sharedStrings.xml><?xml version="1.0" encoding="utf-8"?>
<sst xmlns="http://schemas.openxmlformats.org/spreadsheetml/2006/main" count="428" uniqueCount="206">
  <si>
    <t>Dirección de Fomento a la Investigación</t>
  </si>
  <si>
    <t>PLAN ANUAL DE CONVOCATORIAS 2017</t>
  </si>
  <si>
    <r>
      <t xml:space="preserve">CÓDIGO: </t>
    </r>
    <r>
      <rPr>
        <sz val="12"/>
        <color theme="1"/>
        <rFont val="Arial"/>
        <family val="2"/>
      </rPr>
      <t>G101PR01F22</t>
    </r>
  </si>
  <si>
    <r>
      <t xml:space="preserve">VERSIÓN: </t>
    </r>
    <r>
      <rPr>
        <sz val="12"/>
        <color theme="1"/>
        <rFont val="Arial"/>
        <family val="2"/>
      </rPr>
      <t>00</t>
    </r>
  </si>
  <si>
    <r>
      <t xml:space="preserve">FECHA: </t>
    </r>
    <r>
      <rPr>
        <sz val="12"/>
        <color theme="1"/>
        <rFont val="Arial"/>
        <family val="2"/>
      </rPr>
      <t>2016-12-23</t>
    </r>
  </si>
  <si>
    <t>Contribuyendo en la formación de capital humano del más alto nivel para el fortalecimiento de las capacidades investigativas y de innovación del SNCTI</t>
  </si>
  <si>
    <t>Formar investigadores colombianos a través de programas de doctorado de alto nivel académico en el exterior.</t>
  </si>
  <si>
    <t>Becas para la formación de doctorado</t>
  </si>
  <si>
    <t>Formar investigadores colombianos a través de programas de doctorado de alto nivel en Colombia.</t>
  </si>
  <si>
    <t>Becas para la formación de maestría</t>
  </si>
  <si>
    <t>Becas para la formación de postdoctorado</t>
  </si>
  <si>
    <t>Mejorando la calidad y el impacto de la investigación y la transferencia de conocimiento y tecnología</t>
  </si>
  <si>
    <t>Convocatoria para fomentar la generación de conocimiento a través de proyectos de CTeI que afronten retos de país, que deriven en productos con potencial de transferencia de resultados a diferentes grupos de interés.</t>
  </si>
  <si>
    <t>Proyectos de investigación apoyados</t>
  </si>
  <si>
    <t>Financiación de proyecto para desarrollo de metodología para evaluar complementariedad de recursos renovables (Convenio 507-2012)</t>
  </si>
  <si>
    <t xml:space="preserve"> Financiación de proyectos de investigación relacionados con el uso de las TICs en la educación Básica, Media y Superior.</t>
  </si>
  <si>
    <t>Convocatoria reconocimiento de grupos de investigación e investigadores 2017</t>
  </si>
  <si>
    <t>Artículos científicos publicados en revistas científicas especializadas por investigadores colombianos</t>
  </si>
  <si>
    <t>Revistas colombianas indexadas</t>
  </si>
  <si>
    <t>Fortalecimiento de la innovación de proceso a través de la adopción de modelos de gestión de calidad (norma ISO 29110) en empresas de la industria TI colombiana.</t>
  </si>
  <si>
    <t>Dirección de Desarrollo Tecnológico e Innovación</t>
  </si>
  <si>
    <t>Financiación de soluciones tecnológicas desarrolladas por empresas TI orientadas a las necesidades de sectores productivos priorizados en el Plan Vive Digital para la Gente.</t>
  </si>
  <si>
    <t>Financiación de programas de formación especializada en analítica de datos para mejorar las competencias del Talento TIC.</t>
  </si>
  <si>
    <t>Personas sensibilizadas a través de estrategias enfocadas en el uso, apropiación y utilidad de la CTeI</t>
  </si>
  <si>
    <t>Convocatoria para apoyar el alistamiento y la presentación de solictudes de patente  TIC a nivel nacional e internacional.</t>
  </si>
  <si>
    <t>Empresas apoyadas en procesos de innovación por Colciencias</t>
  </si>
  <si>
    <t>Porcentaje de cupo asignado</t>
  </si>
  <si>
    <t>Cupo aprobado por el CNBT anualmente</t>
  </si>
  <si>
    <t>Generando una cultura que valore y gestione el conocimiento y la innovación</t>
  </si>
  <si>
    <t xml:space="preserve">Convocatoria de Apropiación Social de la Ciencia, la Tecnología y las TIC, que tiene como objetivo apoyar  soluciones innovadoras a problemáticas que afectan a comunidades de Colombia en el marco del postconflicto, las cuales requieren de apuestas creativas y diferentes, desarrolladas de forma colaborativa entre científicos, innovadores y ciudadanos. </t>
  </si>
  <si>
    <t>Dirección de Mentalidad y Cultura para la CTeI</t>
  </si>
  <si>
    <t>Convocatoria Jóvenes Investigadores e Innovadores 2017</t>
  </si>
  <si>
    <t xml:space="preserve">Convocatoria nacional para fomentar la vocación científica en jóvenes con excelencia académica a través de la realización de becas-pasantía en alianza con grupos de investigación, desarrollo tecnológico o de innovación avalados por instituciones que hacen parte del Sistema Nacional de Ciencia, Tecnología e Innovación </t>
  </si>
  <si>
    <t>Niños y jóvenes apoyados en procesos de vocación científica y tecnológica</t>
  </si>
  <si>
    <t>Generando vínculos entre los actores del SNCTI y actores internacionales estratégicos</t>
  </si>
  <si>
    <t>Equipo de internacionalización</t>
  </si>
  <si>
    <t>Movilidad Investigadores Europa</t>
  </si>
  <si>
    <t>Promover la movilidad e intercambio de investigadores en el marco de proyectos de investigación de alta calidad. Este programa apoya la financiación de estancias de investigadores colombianos que tengan socios en Alemania o Francia, en el marco de proyectos de investigación conjunto con cada país y viceversa</t>
  </si>
  <si>
    <t>FORMACION DE CAPITAL HUMANO</t>
  </si>
  <si>
    <t>Convocatoria para Indexación de Revistas Especializadas de Ciencia, Tecnología e Innovación - Publindex</t>
  </si>
  <si>
    <t>Convocatoria para apoyar la movilidad internacional en la eventual conformación y fortalecimiento de consorcios en el marco del Octavo Programa Marco de la Unión Europea - HORIZONTE 2020</t>
  </si>
  <si>
    <t>Movilidades internacionales apoyadas</t>
  </si>
  <si>
    <t xml:space="preserve"> 16 mayo 2017</t>
  </si>
  <si>
    <t>Hasta agotar recursos</t>
  </si>
  <si>
    <t>Convocatoria para la formación de capital humano de alto nivel para el departamento de Norte de Santander.</t>
  </si>
  <si>
    <t>Formar profesionales colombianos a nivel de maestrías, doctorados y especializaciones (estas últimas solo en el área de la Salud). Programa cofinanciado por Colciencias.</t>
  </si>
  <si>
    <t>Convocatoria para la formación de capital humano de alto nivel (maestría y doctorado) para las regiones financiadas por Colciencias y otras entidades. (Boyacá)</t>
  </si>
  <si>
    <t>Formar profesionales del departamento de Boyacá a nivel de maestría y doctorado con recursos del Fondo de CTeI del Sistema General de Regalías.</t>
  </si>
  <si>
    <t>Cofinanciación de proyectos de investigación aplicada, desarrollo tecnológico o innovación orientados al mejoramiento de la productividad y competitividad del sector TIC.</t>
  </si>
  <si>
    <t>Cupo de deducción y descuento tributario equivalente a $600.000´000.000</t>
  </si>
  <si>
    <t>N.A.</t>
  </si>
  <si>
    <t>Enero - diciembre 2017</t>
  </si>
  <si>
    <t>Registros de solicitudes de patente por residentes en oficina nacional y PCT</t>
  </si>
  <si>
    <t xml:space="preserve">La Estrategia Nacional para la Protección de Invenciones es una iniciativa que busca identificar proyectos con potencial de protección mediante patente en actores claves como instituciones de educación superior – IES, centros de investigación, empresas e inventores independientes, en los departamentos en los cuales no operan los fondos regionales de patentes (Bogotá, Medellín, Cali, Barranquilla y Bucaramanga), para cofinanciar el alistamiento de la solicitud de patente y su posterior presentación ante la Superintendencia de Industria y Comercio - SIC. Esta convocatoria se realiza a través de Innpulsa en el marco de un convenio de cooperación entre  Innpulsa, la SIC y Colciencias. </t>
  </si>
  <si>
    <t>Brigadas de patentes y fondos regionales de fomento a la protección de invenciones.</t>
  </si>
  <si>
    <t>Convocatoria para la solución de retos empresariales a partir de soluciones energéticas.</t>
  </si>
  <si>
    <t>De acuerdo con el Plan Estratégico Institucional 2015-2018 y el Plan de Acción Institucional 2017 se identificaron las convocatorias que soportarán en una parte el cumplimiento de las metas estratégicas, es por ello que este plan anual identifica las convocatorias públicas basadas en criterios de mérito y calidad que llevará a cabo la Entidad de acuerdo con los recursos disponibles y los programas que se han definido para la vigencia, conducentes al fomento de la investigación, la promoción del desarrollo tecnológico y la innovación, la generación de una cultura que valore y gestione el conocimiento y la generación de vínculos entre los actores del Sistema Nacional de Ciencia, Tecnología e Innovación - SNCTeI- y actores internacionales estratégicos.</t>
  </si>
  <si>
    <t>Nombre</t>
  </si>
  <si>
    <t>Descripción</t>
  </si>
  <si>
    <t>Indicador</t>
  </si>
  <si>
    <t>Meta</t>
  </si>
  <si>
    <t>Fecha de apertura</t>
  </si>
  <si>
    <t>Área responsable</t>
  </si>
  <si>
    <t>Total de recursos financieros</t>
  </si>
  <si>
    <t>Colciencias</t>
  </si>
  <si>
    <t>Otras fuentes</t>
  </si>
  <si>
    <t>Total</t>
  </si>
  <si>
    <t>Oportunidades de formación</t>
  </si>
  <si>
    <t>Oportunidades de Formación</t>
  </si>
  <si>
    <r>
      <t xml:space="preserve">Total de recursos financieros </t>
    </r>
    <r>
      <rPr>
        <b/>
        <vertAlign val="subscript"/>
        <sz val="14"/>
        <rFont val="Arial"/>
        <family val="2"/>
      </rPr>
      <t>(2)</t>
    </r>
  </si>
  <si>
    <r>
      <t xml:space="preserve">Meta </t>
    </r>
    <r>
      <rPr>
        <b/>
        <vertAlign val="subscript"/>
        <sz val="14"/>
        <rFont val="Arial"/>
        <family val="2"/>
      </rPr>
      <t>(1)</t>
    </r>
  </si>
  <si>
    <t>Convocatoria para la conformación de un banco de candidatos elegibles para estudios de doctorado en el exterior</t>
  </si>
  <si>
    <t>Convocatoria para la conformación de un banco de candidatos elegibles para estudios de doctorado en Colombia</t>
  </si>
  <si>
    <t>Formar investigadores colombianos a través de programas de doctorado de alto nivel académico en Universidades de Estados Unidos.</t>
  </si>
  <si>
    <r>
      <t xml:space="preserve">Convocatoria para la conformación de un banco de candidatos elegibles para estudios en el exterior Colciencias - Fulbright 2017 </t>
    </r>
    <r>
      <rPr>
        <vertAlign val="subscript"/>
        <sz val="12"/>
        <rFont val="Arial"/>
        <family val="2"/>
      </rPr>
      <t>(4)</t>
    </r>
  </si>
  <si>
    <t>Vincular becarios Colciencias a través de la realización de una estancia  postdoctoral a una entidad del SNCTeI.</t>
  </si>
  <si>
    <t>(1) Las metas pueden variar dependiendo del desarrollo y ejecución de las convocatorias 
(2) Recursos financieros susceptibles de modificación
(3) Operada por Colfuturo
(4) Operada por Fulbright
(5) Convocatoria operada por la ANRT (Association Nationale Recherche Technologie)</t>
  </si>
  <si>
    <t xml:space="preserve">Porcentaje de solicitudes de reconocimiento tramitadas </t>
  </si>
  <si>
    <t>(1) Las metas pueden variar dependiendo del desarrollo y ejecución de las convocatorias 
(2) Recursos financieros susceptibles de modificación</t>
  </si>
  <si>
    <t>Generar nuevo conocimiento en materia de salud pública a través de investigaciones conjuntas entre investigadores Colombianos y de la Universidad Johns Hopkins</t>
  </si>
  <si>
    <t>Esta convocatoria no entrega recursos</t>
  </si>
  <si>
    <t>Promover la especialización y excelencia de los Centros de Investigación colombianos en la generación de nuevo conocimiento.</t>
  </si>
  <si>
    <t>* Los recursos financieros disponibles pueden contemplar gastos relacionados con la evaluación, seguimiento, administración y estrategias de difusión de las convocatorias</t>
  </si>
  <si>
    <t>Investigación</t>
  </si>
  <si>
    <t>Financiacion de proyectos de desarrollo tecnológico enfocados en recobro mejorado de hidrocarburos.</t>
  </si>
  <si>
    <t>Financiación de proyectos de investigación relacionados con la gestión pública.</t>
  </si>
  <si>
    <t xml:space="preserve">Contribuir al mejoramiento de la calidad de las IES colombianas participantes, a partir de la conformación de un banco de programas de I+D+i elegibles, presentados por alianzas entre actores del SNCTeI colombiano y universidades/centros de investigación internacionales, que aporten soluciones a las necesidades del país en focos estratégicos definidos. </t>
  </si>
  <si>
    <t>Convocatoria para proyectos de ciencia, tecnología e innovación en salud  - 2017.</t>
  </si>
  <si>
    <t>Convocatoria para proyectos de ciencia, tecnología e innovación en salud  - 2017</t>
  </si>
  <si>
    <t>Esta convocatoria pretende generar conocimiento sobre las capacidades, fortalezas, debilidades y potencialidades de quienes integran el Sistema Nacional de CTeI para contar con información actualizada sobre los Grupos de Investigación, Desarrollo Tecnológico o de Innovación y los Investigadores del país, sus actividades y los resultados logrados.</t>
  </si>
  <si>
    <t>17 de marzo 2017</t>
  </si>
  <si>
    <t>Número</t>
  </si>
  <si>
    <t>Tipo de convocatoria</t>
  </si>
  <si>
    <t>Fecha de cierre</t>
  </si>
  <si>
    <t>Convocatorias del plan 2016 con fechas de cierre en 2017</t>
  </si>
  <si>
    <r>
      <t xml:space="preserve">Meta </t>
    </r>
    <r>
      <rPr>
        <b/>
        <vertAlign val="subscript"/>
        <sz val="15"/>
        <rFont val="Arial"/>
        <family val="2"/>
      </rPr>
      <t>(1)</t>
    </r>
  </si>
  <si>
    <t>21 de abril 2017</t>
  </si>
  <si>
    <t>Convocatoria para la Formación de Capital Humano de Alto Nivel para el Departamento de Santander.</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</si>
  <si>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</si>
  <si>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</si>
  <si>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Putumayo.</t>
  </si>
  <si>
    <t>Convocatoria para la formación de capital humano de alto nivel para el departamento de Tolima.</t>
  </si>
  <si>
    <t>Convocatoria para la formación de capital humano de alto nivel para el departamento de Sucre 2016.</t>
  </si>
  <si>
    <t>31 de mayo 2017</t>
  </si>
  <si>
    <t>Convocatoria para la formación de capital humano de alto nivel para el departamento de Cesar - 2016.</t>
  </si>
  <si>
    <t>Mentalidad y cultura</t>
  </si>
  <si>
    <t>Convocatoria jóvenes Investigadores e Innovadores - Alianza SENA 2016 -2017</t>
  </si>
  <si>
    <t>Promoviendo el desarrollo tecnológico y la innovación como motor de crecimiento empresarial y del emprendimiento</t>
  </si>
  <si>
    <t>Estímulo a la inversión privada en Actividades de Ciencia, Tecnología e Innovación (ACTeI) mediante el registro y calificación de los proyectos de investigación, desarrollo tecnológico e innovación, cuya inversión será realizada durante el año 2017, y asignar los respectivos cupos de deducibilidad y descuento tributario, para que los contribuyentes del impuesto de renta que hagan dichas inversiones, puedan acceder a los beneficios tributarios estipulados en el artículo 158-1 y 256 del E.T.</t>
  </si>
  <si>
    <t>Estímulo a la inversión privada en Actividades de Ciencia, Tecnología e Innovación (ACTeI) mediante el registro y calificación de los proyectos de investigación, desarrollo tecnológico e Innovación, y asignar los respectivos cupos de deducibilidad y descuento tributario, para que los contribuyentes del impuesto de renta que hagan dichas inversiones, puedan acceder a los beneficios tributarios estipulados en el artículo 158-1 y 256 del E.T.</t>
  </si>
  <si>
    <t>Registro de proyectos que solicitarán los beneficios tributarios de Ingresos no Constitutivos de Renta y/o Ganacia Ocasional, Exención del IVA y Renta Exenta por Nuevo Software estipulados en los artículos 57-2, 428 -1 y 207 - 2 numeral 8 del Estatuto Tributario respectivamente.</t>
  </si>
  <si>
    <t>Sujeto a disponibilidad de recursos remanentes tras la publicación de los resultados de la primera convocatoria de iNNpulsa Colombia, publicada el 02 de septiembre de 2.016.</t>
  </si>
  <si>
    <t>Reconocimiento de Centros de Desarrollo Tecnológico, Centros de Innovación y Unidades I+D+i de Empresas.</t>
  </si>
  <si>
    <t>Generación de alianzas entre actores del SNCTeI que realizan actividades de investigación y desarrollo en temas asociados a la eficiencia energética, el uso de energías alternativas y renovables, el uso de mecanismos de redes inteligentes, entre otros, con actores del sector productivo colombiano, mejorando su productividad y competitividad  mediante la solución de retos en dichas temáticas. Esta convocatoria la realizará la Corporación Ruta N a través de un convenio de cooperación existente entre esa entidad y Colciencias.</t>
  </si>
  <si>
    <t>Convocatoria para promover la adopción de modelos de calidad en la Industria TI colombiana: ISO 29110</t>
  </si>
  <si>
    <t>Convocatoria para la formación especializada  en Analítica de Datos</t>
  </si>
  <si>
    <t>Sistemas de Innovación</t>
  </si>
  <si>
    <t xml:space="preserve">El programa Sistemas de Innovación busca apoyar a las empresas en el desarrollo de los componentes clave que impulsan la creación y/o consolidación de sistemas básicos de innovación que permiten generar innovaciones de manera permanente y sistemática.  
Las empresas firmantes de los Pactos por la innovación en los departamentos de Atlántico, Norte de Santander, Valle del Cauca  y Meta, el Área Metropolitana de Bucaramanga, el Eje Cafetero y Bogotá, podrán acceder a este beneficio a través de procesos de selección que realizarán las Cámaras de Comercio en cada región. Las convocatorias serán publicadas por cada cámara de comercio. </t>
  </si>
  <si>
    <t>Identificar proyectos con potencial de protección mediante patente en actores claves como instituciones de educación superior – IES, centros de investigación, empresas e inventores independientes, para cofinanciar una parte del alistamiento de la solicitud de patente y su posterior presentación ante la Superintendencia de Industria y Comercio - SIC.</t>
  </si>
  <si>
    <t>Convocatoria para la selección de beneficiarios de la Estrategia Nacional de Fomento a la Protección de Invenciones</t>
  </si>
  <si>
    <t>Convocatoria para el registro de propuestas que accederán a los beneficios tributarios de Ingresos No Constitutivos de Renta, Exención del IVA y Renta Exenta por Nuevo Software (ventanilla abierta)</t>
  </si>
  <si>
    <t>Convocatoria para el registro de proyectos que aspiran a obtener beneficios tributarios por inversión en CTeI (ventanilla abierta)</t>
  </si>
  <si>
    <t>Alianzas para la Innovación</t>
  </si>
  <si>
    <t>Estrategia Nacional de Fomento a la Protección de Invenciones</t>
  </si>
  <si>
    <t>Bogotá: Hasta el 30 de abril 2017 para brigada y fondo.
Barranquilla: Hasta agotar recursos para brigada y fondo.
Bucaramanga: Hasta el 10 de febrero 2017 para brigada y fondo. 
Cali: Hasta el 15 de julio 2017 para brigada y fondo.
Medellín: Hasta el 30 de mayo 2017 para brigada y hasta el 10 de febrero 2017 para fondo.</t>
  </si>
  <si>
    <t>Centros de Desarrollo Tecnológico reconocidos
Centros de Innovación reconocidos
Unidades I+D+i de Empresas reconocidas</t>
  </si>
  <si>
    <t>5
3
16</t>
  </si>
  <si>
    <t>Innovación</t>
  </si>
  <si>
    <t>Convocatoria Ideas para el cambio - Ciencia y TIC para la paz</t>
  </si>
  <si>
    <t>Número de actores reconocidos</t>
  </si>
  <si>
    <t xml:space="preserve">Procesos de reconocimiento de Centros de Ciencia (museos de ciencia y tecnologia, acuriios, zoológicos, planetarios, jardines botánicos, centros interactivos, entre otros) </t>
  </si>
  <si>
    <t>Internacionalización</t>
  </si>
  <si>
    <t>2do corte: 
23 de febrero 2017
3er corte: 
31 de mayo 2017
4to corte: 
31 de agosto 2017</t>
  </si>
  <si>
    <t>Becas para la formación de doctorado nacional y exterior que se espera financiar por Colciencias y otras entidades</t>
  </si>
  <si>
    <t>Becas para la formación de maestría nacional y exterior que se espera financiar por Colciencias y otras entidades</t>
  </si>
  <si>
    <t>Proyectos de investigación que se espera apoyar</t>
  </si>
  <si>
    <t>Total de recursos</t>
  </si>
  <si>
    <t>Porcentaje de asignación del cupo de inversión para deducción tributaria - 2017</t>
  </si>
  <si>
    <t>Metas consolidadas del plan anual de convocatorias 2017</t>
  </si>
  <si>
    <t>Programas de I+D+i que se espera apoyar</t>
  </si>
  <si>
    <t>Becas para la formación de postdoctorado que se espera apoyar</t>
  </si>
  <si>
    <t>Convocatoria Programa de estancias postdoctorales para beneficarios de formación Colciencias en entidades del SNCTeI</t>
  </si>
  <si>
    <t>Convocatoria para la ejecución de proyectos I+D+i en recobro mejorado de hidrocarburos (EOR)</t>
  </si>
  <si>
    <t>Convocatoria Nacional para la conformación de un banco de proyectos elegibles de generación de nuevo conocimiento - 2017</t>
  </si>
  <si>
    <t>Convocatoria para financiación de proyectos en temas estratégicos 2017 Países CYTED</t>
  </si>
  <si>
    <t>Convocatoria para apoyar el alistamiento y la presentación de solicitudes de patente por las vías nacional (oficina nacional) e internacional (PCT) relacionadas con las Tecnologías de la Información y las Comunicaciones – TIC</t>
  </si>
  <si>
    <t>Ventanilla Abierta para acceder a beneficios tributarios por inversión 2017 (Ventanilla Abierta Convocatoria 769 de 2016)</t>
  </si>
  <si>
    <t xml:space="preserve">Ventanilla Abierta para el reconocimiento de actores del SNCTI (Nueva Política) centros de investigación. </t>
  </si>
  <si>
    <t>Ventanilla Abierta para el reconocimiento de actores del SNCTI Centros de Innovación y Unidades I+D+i.</t>
  </si>
  <si>
    <t xml:space="preserve">Ventanilla Abierta para el reconocimiento de actores del SNCTI  (Nueva Política)  Centros de ciencia </t>
  </si>
  <si>
    <t>No aplica</t>
  </si>
  <si>
    <t>CTeI: Ciencia, Tecnología e Innovación</t>
  </si>
  <si>
    <t>SNCTeI: Sistema Nacional de Ciencia, Tecnología e Innovación</t>
  </si>
  <si>
    <r>
      <t xml:space="preserve">I+D+i: </t>
    </r>
    <r>
      <rPr>
        <sz val="11"/>
        <color rgb="FF000000"/>
        <rFont val="Arial"/>
        <family val="2"/>
      </rPr>
      <t>Investigación, desarrollo e innovación</t>
    </r>
  </si>
  <si>
    <r>
      <t xml:space="preserve">CNBT: </t>
    </r>
    <r>
      <rPr>
        <sz val="11"/>
        <color rgb="FF000000"/>
        <rFont val="Arial"/>
        <family val="2"/>
      </rPr>
      <t>Consejo Nacional de Beneficios Tributarios</t>
    </r>
  </si>
  <si>
    <r>
      <t xml:space="preserve">TI: </t>
    </r>
    <r>
      <rPr>
        <sz val="10"/>
        <color rgb="FF000000"/>
        <rFont val="Arial"/>
        <family val="2"/>
      </rPr>
      <t>Tecnologías de la Información</t>
    </r>
  </si>
  <si>
    <r>
      <t xml:space="preserve">TIC: </t>
    </r>
    <r>
      <rPr>
        <sz val="10"/>
        <color rgb="FF000000"/>
        <rFont val="Arial"/>
        <family val="2"/>
      </rPr>
      <t>Tecnologías de la Información y las Comunicaciones</t>
    </r>
  </si>
  <si>
    <r>
      <t xml:space="preserve">Entidades del SNCTI: </t>
    </r>
    <r>
      <rPr>
        <sz val="10"/>
        <color rgb="FF000000"/>
        <rFont val="Arial"/>
        <family val="2"/>
      </rPr>
      <t>Organizaciones públicas, privadas o mixtas que realicen o promuevan el desarrollo de actividades científicas, tecnológicas y de innovación</t>
    </r>
  </si>
  <si>
    <t>Servicio permanente de homologación de revistas especializadas de CTeI - Publindex</t>
  </si>
  <si>
    <t>Actualización para incluir las revistas extranjeras homologadas - Publindex de acuerdo con los nuevos criterios.</t>
  </si>
  <si>
    <t xml:space="preserve">Porcentaje de solicitudes de homologación tramitadas </t>
  </si>
  <si>
    <t>Permanente</t>
  </si>
  <si>
    <r>
      <t xml:space="preserve">Convocatoria de formación para estudios de maestría y doctorado en el exterior COLFUTURO </t>
    </r>
    <r>
      <rPr>
        <vertAlign val="subscript"/>
        <sz val="12"/>
        <rFont val="Arial"/>
        <family val="2"/>
      </rPr>
      <t>(3)</t>
    </r>
  </si>
  <si>
    <t>Personas sensibilizadas a través de estrategias enfocadas en el uso, apropiación y utilidad de la CTeI***</t>
  </si>
  <si>
    <t>** Los contenidos del plan son susceptibles de modificación por parte de Colciencias
+++  La ficha técnica del inidicador está siendo revisada por lo cual se podría modificar la meta de personas sensibilizadas</t>
  </si>
  <si>
    <t>Convocatoria para el apoyo de proyectos en temas estratégicos:  proyectos de investigación y desarrollo tecnológico entre grupos de los países CYTED (Ciencia y Tecnología para el Desarrollo) que se financian tanto con fondos CYTED como con aportes externos de los países integrantes a través de sus organismos nacionales (ONCYT). Colombia esta participando en la línea temática 1. investigación en diabetes, sobrepeso y obesidad en iberoamérica: desarrollo de tecnologías para la prevención, diagnóstico y tratamiento.</t>
  </si>
  <si>
    <t>Invitación a presentar propuestas para la financiación de proyectos de CTeI en complementariedad Fuentes no Convencionales de Energía</t>
  </si>
  <si>
    <t xml:space="preserve">Invitación para la financiación de proyectos y actividades de I+D+i que fortalezcan las capacidades científicas y tecnológicas de la Fuerza Aérea Colombiana y que contribuyan al fortalecimiento de los programas de CTeI de la Institución. </t>
  </si>
  <si>
    <t>Invitación a presentar propuesta para la financiación de programas y proyectos relacionados con gestión pública</t>
  </si>
  <si>
    <t>Invitación a presentar propuesta para la financiación de estancias de investigación en la Escuela Bloomberg de Salud Pública - Johns Hopkins University</t>
  </si>
  <si>
    <t>Invitación a presentar propuestas para la financiación de proyectos de CTeI en seguridad y defensa</t>
  </si>
  <si>
    <t>Invitación a presentar propuesta para la financiación de proyectos de investigación relacionados con TICs en Educación Básica, Media y Superior</t>
  </si>
  <si>
    <t>Convocatoria Ecosistema Científico para la conformación de un banco de programas de I+D+i elegibles que contribuyan al mejoramiento de la calidad de las Instituciones de Educación Superior colombianas - 2017</t>
  </si>
  <si>
    <t>Convocatoria para conformar las ternas del Consejo Nacional de Bioética - CNB</t>
  </si>
  <si>
    <t>Conformar  las  15  ternas de  las  entidades  participantes  de  la  sociedad  civil, que COLCIENCIAS presentará al Presidente de la República para la designación de los integrantes del Consejo Nacional de Bioética - CNB</t>
  </si>
  <si>
    <t>Ternas</t>
  </si>
  <si>
    <t>Convocatoria para cofinanciar proyectos de investigación aplicada, desarrollo tecnológico e innovación con tic en sectores estratégicos (Agroindustria, Salud, Turismo, Energía &amp; Hidrocarburos, Gobierno, Justicia y Defensa) orientados al mejoramiento de la productividad y competitividad del sector TIC</t>
  </si>
  <si>
    <r>
      <t xml:space="preserve">Empresas del  país podrán presentarse a las convocatorias que se realizarán a través de 50 Cámaras de Comercio, agrupadas en ocho regiones, para iniciar procesos de innovación a través de una  formación en temas de innovación e implementación de proyectos y/o prototipado.
Las regiones son:
Andino Amazónica: Florencia, Putumayo, Amazonas, Pasto, Ipiales.
Antioquia: Medellín, Aburra Sur, Oriente Antioqueño, Uraba, Magdalena Medio.
Caribe: Barranquilla, San Andrés, Santa Marta, Guajira, Valledupar, Cartagena, Magangué, Montería, Sincelejo.
Eje Cafetero: Armenia, Dosquebradas, La Dorada, Manizales, Pereira, Santa Rosa de Cabal, Chinchiná.
Llanos Orientales: Arauca, Piedemonte, Casanare, Villavicencio.
Pacífico: Buga, Cartago, Cauca, Chocó, Palmira, Tuluá, Cali, Tumaco.
Santanderes - Boyacá: Bucaramanga, Barrancabermeja, Cúcuta, Duitama, Pamplona, Sogamoso, Tunja.
Tolima - Huila - Cundinamaraca: Honda, Ibagué, Neiva, Sur y Oriente del Tolima, Facatativa.  
</t>
    </r>
    <r>
      <rPr>
        <sz val="10"/>
        <rFont val="Arial"/>
        <family val="2"/>
      </rPr>
      <t xml:space="preserve">Para conocer mayor información los empresarios pueden visitar la página web www.alianzasparalainnovación.co. Si los empresarios desean acceder al programa deben dirigirse a su Cámara de Comercio correspondiente y realizar la inscripción.   </t>
    </r>
    <r>
      <rPr>
        <sz val="12"/>
        <rFont val="Arial"/>
        <family val="2"/>
      </rPr>
      <t xml:space="preserve">                                                                                     </t>
    </r>
  </si>
  <si>
    <t>Invitación para apoyar  empresas beneficadas por el Programa Alianzas para la innovación</t>
  </si>
  <si>
    <t>Convocatoria para la especialización inteligente de la industria TI en Colombia a través del desarrollo de soluciones tecnológicas innovadoras para los sectores Turismo y Salud.</t>
  </si>
  <si>
    <t>NA</t>
  </si>
  <si>
    <t>Ternas seleccionadas para CNB</t>
  </si>
  <si>
    <t xml:space="preserve">Fomentar la generación de conocimiento relacionado con los principales problemas y necesidades del sistema de salud colombiano a  través de la financiación de programas de investigación propuestos por redes de conocimiento previamente establecidas y con resultados que permitan a corto y mediano plazo su aprobación en el sistema. </t>
  </si>
  <si>
    <t xml:space="preserve">Invitación para presentar programas de CT+I en salud ejecutados por Redes del Conocimiento previamente constituidas. </t>
  </si>
  <si>
    <t>Colombia Bio</t>
  </si>
  <si>
    <t>Convocatoria para proyectos de I+D para el desarrollo tecnológico de base biológica que contribuyan a los retos del departamento de Boyacá</t>
  </si>
  <si>
    <t>Equipo de Colombia BIO</t>
  </si>
  <si>
    <t>Convocatoria de innovación entre universidades y empresas para la promoción y validación productos derivados del aprovechamiento sostenible de la biodiversidad en el departamento de Boyacá</t>
  </si>
  <si>
    <t>Convocatoria regional para fortalecer capacidades de CTeI de los actores departamentales por medio de la financiación de proyectos de investigación y desarrollo experimental que respondan a los retos en materia de Medio ambiente, Biodiversidad y Recursos Ecositémicos del Departamento de Boyacá. Buscará incentivar la generación de alianzas locales, nacionales e internacionales que faciliten la finalidad de la convocatoria</t>
  </si>
  <si>
    <t xml:space="preserve"> Convocatoria regional para fortalecer capacidades de CTeI de los actores departamentales por medio de la financiación de proyectos de validaciones precomerciales y pruebas de conceptoque potencien el desarrollo de productos bioderivados en los ejes estratégicos del Departamento de Boyacá. Buscará incentivar la generación de alianzas locales, nacionales e internacionales que faciliten la finalidad de la convocatoria. Se encuentra enmarcada en un proyecto de inversión financiado con recursos del FCTeI del SGR para el Depto. de Boyacá.</t>
  </si>
  <si>
    <t>PRESENTACIÓN DEL PLAN ANUAL DE CONVOCATORIAS 2017</t>
  </si>
  <si>
    <t xml:space="preserve">Empresas  del País que han sido beneficiadas a través del Programa Alianzas para la innovación, podrán participar en la "Travesía de la Innovación" a través de las 50 cámaras de comercio, agrupadas en 8 regiones, para  propiciar la aceleración, implementación y generación de capacidades en los empresarios y en los actores que han estado involucrados con el Programa en todas sus fases. </t>
  </si>
  <si>
    <t>Enero de 2017</t>
  </si>
  <si>
    <t>Febrero de 2017</t>
  </si>
  <si>
    <t>Mayo de 2017</t>
  </si>
  <si>
    <t>Marzo de 2017</t>
  </si>
  <si>
    <t>Abril de 2017</t>
  </si>
  <si>
    <t>Agosto de 2017</t>
  </si>
  <si>
    <t>Octubre de 2017</t>
  </si>
  <si>
    <t xml:space="preserve">Atlántico: 
Enero 2017
Meta: 
Julio 2017
Norte de de Santander,Valle del Cauca, Bucaramanga, Bogotá y 
Eje Cafetero: 
Octubre 2017       </t>
  </si>
  <si>
    <t>Andino Amazónica, Pacífico, y Llanos Orientales:
Febrero 2017
Antioquia, Caribe, Eje Cafetero, Santanderes - Boyacá, y Tolima - Huila - Cundinamarca: 
Marzo 2017</t>
  </si>
  <si>
    <t>Junio de 2017</t>
  </si>
  <si>
    <t>Julio de 2017</t>
  </si>
  <si>
    <t>Diciembre de 2017</t>
  </si>
  <si>
    <t>actualizado 19 diciembre 2017</t>
  </si>
  <si>
    <t>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</si>
</sst>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 #,##0.00_);_(* \(#,##0.00\);_(* &quot;-&quot;??_);_(@_)"/>
    <numFmt numFmtId="166" formatCode="_-&quot;$&quot;* #,##0_-;\-&quot;$&quot;* #,##0_-;_-&quot;$&quot;* &quot;-&quot;??_-;_-@_-"/>
    <numFmt numFmtId="167" formatCode="[$-240A]d&quot; de &quot;mmmm&quot; de &quot;yyyy;@"/>
    <numFmt numFmtId="168" formatCode="dd/mm/yyyy;@"/>
  </numFmts>
  <fonts count="30"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20"/>
      <color theme="0"/>
      <name val="Arial"/>
      <family val="2"/>
    </font>
    <font>
      <sz val="12"/>
      <name val="Arial"/>
      <family val="2"/>
    </font>
    <font>
      <b/>
      <sz val="14"/>
      <color theme="0"/>
      <name val="Arial"/>
      <family val="2"/>
    </font>
    <font>
      <sz val="14"/>
      <color theme="1"/>
      <name val="Arial"/>
      <family val="2"/>
    </font>
    <font>
      <b/>
      <sz val="18"/>
      <color theme="0"/>
      <name val="Arial"/>
      <family val="2"/>
    </font>
    <font>
      <sz val="16"/>
      <name val="Arial"/>
      <family val="2"/>
    </font>
    <font>
      <sz val="11"/>
      <color theme="1"/>
      <name val="Arial"/>
      <family val="2"/>
    </font>
    <font>
      <b/>
      <sz val="15"/>
      <name val="Arial"/>
      <family val="2"/>
    </font>
    <font>
      <b/>
      <sz val="14"/>
      <name val="Arial"/>
      <family val="2"/>
    </font>
    <font>
      <sz val="16"/>
      <color rgb="FF2CD0D4"/>
      <name val="Arial"/>
      <family val="2"/>
    </font>
    <font>
      <b/>
      <sz val="24"/>
      <color theme="0"/>
      <name val="Arial"/>
      <family val="2"/>
    </font>
    <font>
      <b/>
      <vertAlign val="subscript"/>
      <sz val="14"/>
      <name val="Arial"/>
      <family val="2"/>
    </font>
    <font>
      <sz val="10"/>
      <name val="Arial"/>
      <family val="2"/>
    </font>
    <font>
      <vertAlign val="subscript"/>
      <sz val="12"/>
      <name val="Arial"/>
      <family val="2"/>
    </font>
    <font>
      <sz val="20"/>
      <color theme="1"/>
      <name val="Calibri"/>
      <family val="2"/>
      <scheme val="minor"/>
    </font>
    <font>
      <b/>
      <vertAlign val="subscript"/>
      <sz val="15"/>
      <name val="Arial"/>
      <family val="2"/>
    </font>
    <font>
      <b/>
      <sz val="22"/>
      <color rgb="FF2CD0D4"/>
      <name val="Arial"/>
      <family val="2"/>
    </font>
    <font>
      <sz val="18"/>
      <color rgb="FF000000"/>
      <name val="Arial"/>
      <family val="2"/>
    </font>
    <font>
      <b/>
      <sz val="24"/>
      <color rgb="FFFFFFFF"/>
      <name val="Arial"/>
      <family val="2"/>
    </font>
    <font>
      <sz val="15"/>
      <name val="Arial"/>
      <family val="2"/>
    </font>
    <font>
      <sz val="15"/>
      <color rgb="FF000000"/>
      <name val="Arial"/>
      <family val="2"/>
    </font>
    <font>
      <sz val="12"/>
      <color theme="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rgb="FFC4BD97"/>
        <bgColor rgb="FF000000"/>
      </patternFill>
    </fill>
    <fill>
      <patternFill patternType="solid">
        <fgColor rgb="FFC4BD97"/>
        <bgColor indexed="64"/>
      </patternFill>
    </fill>
    <fill>
      <patternFill patternType="solid">
        <fgColor rgb="FF00555C"/>
        <bgColor indexed="64"/>
      </patternFill>
    </fill>
    <fill>
      <patternFill patternType="solid">
        <fgColor rgb="FF1F497D"/>
        <bgColor rgb="FF000000"/>
      </patternFill>
    </fill>
    <fill>
      <patternFill patternType="solid">
        <fgColor rgb="FF333333"/>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253">
    <xf numFmtId="0" fontId="0" fillId="0" borderId="0" xfId="0"/>
    <xf numFmtId="0" fontId="2" fillId="2" borderId="0" xfId="0" applyFont="1" applyFill="1" applyBorder="1"/>
    <xf numFmtId="0" fontId="2" fillId="2" borderId="0" xfId="0" applyFont="1" applyFill="1" applyBorder="1" applyAlignment="1"/>
    <xf numFmtId="42" fontId="2" fillId="2" borderId="1" xfId="2" applyFont="1" applyFill="1" applyBorder="1" applyAlignment="1">
      <alignment horizontal="center" vertical="center"/>
    </xf>
    <xf numFmtId="42" fontId="2" fillId="2" borderId="1"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5" fillId="2"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2" borderId="0" xfId="0" applyFont="1" applyFill="1" applyBorder="1"/>
    <xf numFmtId="42" fontId="5" fillId="2" borderId="1" xfId="2"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xf numFmtId="168" fontId="2" fillId="2" borderId="0" xfId="0" applyNumberFormat="1" applyFont="1" applyFill="1" applyBorder="1"/>
    <xf numFmtId="168" fontId="2" fillId="2" borderId="0" xfId="0" applyNumberFormat="1" applyFont="1" applyFill="1" applyBorder="1" applyAlignment="1">
      <alignment horizontal="center" vertical="center"/>
    </xf>
    <xf numFmtId="168" fontId="2" fillId="2"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8" fontId="5" fillId="2" borderId="4"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2" borderId="4" xfId="0" applyNumberFormat="1" applyFont="1" applyFill="1" applyBorder="1" applyAlignment="1">
      <alignment horizontal="center" vertical="center" wrapText="1"/>
    </xf>
    <xf numFmtId="168" fontId="5" fillId="2" borderId="0" xfId="0" applyNumberFormat="1"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2" borderId="0" xfId="0" applyFill="1" applyBorder="1"/>
    <xf numFmtId="0" fontId="0" fillId="2" borderId="0" xfId="0" applyFill="1"/>
    <xf numFmtId="0" fontId="0" fillId="2" borderId="6" xfId="0" applyFill="1" applyBorder="1"/>
    <xf numFmtId="0" fontId="0" fillId="2" borderId="2"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6" fillId="2" borderId="0" xfId="0" applyFont="1" applyFill="1" applyBorder="1" applyAlignment="1">
      <alignment horizontal="center" vertical="center"/>
    </xf>
    <xf numFmtId="49" fontId="0" fillId="2" borderId="0" xfId="0" applyNumberFormat="1" applyFill="1" applyBorder="1" applyAlignment="1">
      <alignment vertical="center" wrapText="1"/>
    </xf>
    <xf numFmtId="0" fontId="0" fillId="2" borderId="0" xfId="0" applyFill="1" applyBorder="1" applyAlignment="1">
      <alignment vertical="center" wrapText="1"/>
    </xf>
    <xf numFmtId="0" fontId="11" fillId="5"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quotePrefix="1" applyFont="1" applyFill="1" applyBorder="1" applyAlignment="1">
      <alignment horizontal="justify" vertical="center" wrapText="1"/>
    </xf>
    <xf numFmtId="0" fontId="2" fillId="2" borderId="0" xfId="0" applyFont="1" applyFill="1" applyBorder="1" applyAlignment="1">
      <alignment horizontal="left" vertical="center"/>
    </xf>
    <xf numFmtId="0" fontId="11" fillId="6" borderId="1" xfId="0" applyFont="1" applyFill="1" applyBorder="1" applyAlignment="1">
      <alignment horizontal="center" vertical="center" wrapText="1"/>
    </xf>
    <xf numFmtId="0" fontId="11" fillId="6" borderId="14" xfId="0" applyFont="1" applyFill="1" applyBorder="1" applyAlignment="1">
      <alignment horizontal="center" vertical="center" wrapText="1"/>
    </xf>
    <xf numFmtId="166" fontId="5" fillId="2" borderId="1" xfId="1" applyNumberFormat="1" applyFont="1" applyFill="1" applyBorder="1" applyAlignment="1">
      <alignment horizontal="center" vertical="center" wrapText="1"/>
    </xf>
    <xf numFmtId="166" fontId="7" fillId="2" borderId="0" xfId="1" applyNumberFormat="1" applyFont="1" applyFill="1" applyBorder="1" applyAlignment="1">
      <alignment vertical="center"/>
    </xf>
    <xf numFmtId="166" fontId="2" fillId="2" borderId="0" xfId="0" applyNumberFormat="1" applyFont="1" applyFill="1" applyBorder="1"/>
    <xf numFmtId="0" fontId="5" fillId="0" borderId="1" xfId="0"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42" fontId="5" fillId="0" borderId="1" xfId="4" applyFont="1" applyFill="1" applyBorder="1" applyAlignment="1">
      <alignment horizontal="center" vertical="center"/>
    </xf>
    <xf numFmtId="42" fontId="5" fillId="0" borderId="1"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1" xfId="0"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42" fontId="5" fillId="0" borderId="1" xfId="4" applyFont="1" applyFill="1" applyBorder="1" applyAlignment="1">
      <alignment horizontal="center" vertical="center"/>
    </xf>
    <xf numFmtId="42" fontId="5" fillId="0" borderId="1" xfId="0" applyNumberFormat="1" applyFont="1" applyFill="1" applyBorder="1" applyAlignment="1">
      <alignment horizontal="center" vertical="center"/>
    </xf>
    <xf numFmtId="0" fontId="2"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5" fillId="0" borderId="1" xfId="0" quotePrefix="1" applyFont="1" applyFill="1" applyBorder="1" applyAlignment="1">
      <alignment horizontal="justify" vertical="center" wrapText="1"/>
    </xf>
    <xf numFmtId="166" fontId="23" fillId="0" borderId="1" xfId="1" applyNumberFormat="1" applyFont="1" applyFill="1" applyBorder="1" applyAlignment="1">
      <alignment horizontal="right" vertical="center" wrapText="1"/>
    </xf>
    <xf numFmtId="166" fontId="23" fillId="0" borderId="19" xfId="1"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quotePrefix="1" applyFont="1" applyFill="1" applyBorder="1" applyAlignment="1">
      <alignment horizontal="justify" vertical="center" wrapText="1"/>
    </xf>
    <xf numFmtId="168" fontId="5" fillId="2" borderId="1" xfId="0" applyNumberFormat="1" applyFont="1" applyFill="1" applyBorder="1" applyAlignment="1">
      <alignment horizontal="center" vertical="center"/>
    </xf>
    <xf numFmtId="42" fontId="2" fillId="2" borderId="1" xfId="5" applyFont="1" applyFill="1" applyBorder="1" applyAlignment="1">
      <alignment horizontal="center" vertical="center"/>
    </xf>
    <xf numFmtId="42" fontId="5" fillId="2" borderId="1" xfId="5" applyFont="1" applyFill="1" applyBorder="1" applyAlignment="1">
      <alignment horizontal="center" vertical="center"/>
    </xf>
    <xf numFmtId="0" fontId="5" fillId="0" borderId="1" xfId="0" quotePrefix="1" applyFont="1" applyFill="1" applyBorder="1" applyAlignment="1">
      <alignment horizontal="justify" vertical="center" wrapText="1"/>
    </xf>
    <xf numFmtId="0" fontId="16" fillId="0" borderId="0" xfId="0"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166" fontId="23" fillId="0" borderId="1" xfId="1" applyNumberFormat="1" applyFont="1" applyFill="1" applyBorder="1" applyAlignment="1">
      <alignment horizontal="right" vertical="center" wrapText="1"/>
    </xf>
    <xf numFmtId="167" fontId="5" fillId="0" borderId="3" xfId="0" applyNumberFormat="1" applyFont="1" applyFill="1" applyBorder="1" applyAlignment="1">
      <alignment horizontal="center" vertical="center" wrapText="1"/>
    </xf>
    <xf numFmtId="42" fontId="5" fillId="0" borderId="1" xfId="4" applyFont="1" applyFill="1" applyBorder="1" applyAlignment="1">
      <alignment horizontal="center" vertical="center"/>
    </xf>
    <xf numFmtId="42" fontId="5" fillId="0" borderId="1" xfId="0" applyNumberFormat="1" applyFont="1" applyFill="1" applyBorder="1" applyAlignment="1">
      <alignment horizontal="center" vertical="center"/>
    </xf>
    <xf numFmtId="0" fontId="5" fillId="0" borderId="1" xfId="0"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5" fillId="0" borderId="1" xfId="0" quotePrefix="1" applyFont="1" applyFill="1" applyBorder="1" applyAlignment="1">
      <alignment horizontal="center" vertical="center" wrapText="1"/>
    </xf>
    <xf numFmtId="3" fontId="5" fillId="0" borderId="1" xfId="0" applyNumberFormat="1" applyFont="1" applyFill="1" applyBorder="1" applyAlignment="1">
      <alignment horizontal="center" vertical="center"/>
    </xf>
    <xf numFmtId="42" fontId="5" fillId="0" borderId="1" xfId="2" applyFont="1" applyFill="1" applyBorder="1" applyAlignment="1">
      <alignment horizontal="center" vertical="center"/>
    </xf>
    <xf numFmtId="0" fontId="5" fillId="0" borderId="1" xfId="0" applyFont="1" applyFill="1" applyBorder="1" applyAlignment="1">
      <alignment horizontal="center" vertical="center"/>
    </xf>
    <xf numFmtId="41" fontId="25" fillId="0" borderId="0" xfId="6" applyFont="1" applyFill="1" applyBorder="1"/>
    <xf numFmtId="42" fontId="25" fillId="0" borderId="0" xfId="0" applyNumberFormat="1" applyFont="1" applyFill="1" applyBorder="1"/>
    <xf numFmtId="168" fontId="5" fillId="0" borderId="1" xfId="0" applyNumberFormat="1" applyFont="1" applyFill="1" applyBorder="1" applyAlignment="1">
      <alignment horizontal="center" vertical="center"/>
    </xf>
    <xf numFmtId="42" fontId="5" fillId="0" borderId="1" xfId="2" applyFont="1" applyFill="1" applyBorder="1" applyAlignment="1">
      <alignment vertical="center"/>
    </xf>
    <xf numFmtId="0" fontId="2" fillId="0" borderId="1" xfId="0" applyFont="1" applyFill="1" applyBorder="1" applyAlignment="1">
      <alignment horizontal="center" vertical="center"/>
    </xf>
    <xf numFmtId="42" fontId="2" fillId="0" borderId="1" xfId="2" applyFont="1" applyFill="1" applyBorder="1" applyAlignment="1">
      <alignment horizontal="center" vertical="center"/>
    </xf>
    <xf numFmtId="42" fontId="2" fillId="0" borderId="3" xfId="2" applyFont="1" applyFill="1" applyBorder="1" applyAlignment="1">
      <alignment horizontal="center" vertical="center"/>
    </xf>
    <xf numFmtId="3" fontId="2" fillId="0" borderId="1" xfId="0" applyNumberFormat="1" applyFont="1" applyFill="1" applyBorder="1" applyAlignment="1">
      <alignment horizontal="center" vertical="center"/>
    </xf>
    <xf numFmtId="168" fontId="2" fillId="0" borderId="1" xfId="0" applyNumberFormat="1" applyFont="1" applyFill="1" applyBorder="1" applyAlignment="1">
      <alignment horizontal="center" vertical="center"/>
    </xf>
    <xf numFmtId="6" fontId="2" fillId="0" borderId="3" xfId="2"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42" fontId="5" fillId="0" borderId="1" xfId="2"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9" fontId="2" fillId="0" borderId="1" xfId="0" applyNumberFormat="1" applyFont="1" applyFill="1" applyBorder="1" applyAlignment="1">
      <alignment horizontal="center" vertical="center"/>
    </xf>
    <xf numFmtId="42" fontId="2" fillId="0" borderId="0" xfId="0" applyNumberFormat="1" applyFont="1" applyFill="1" applyBorder="1"/>
    <xf numFmtId="42" fontId="5" fillId="0" borderId="1" xfId="4" quotePrefix="1" applyFont="1" applyFill="1" applyBorder="1" applyAlignment="1">
      <alignment horizontal="center" vertical="center"/>
    </xf>
    <xf numFmtId="6" fontId="2" fillId="0" borderId="1" xfId="2" applyNumberFormat="1" applyFont="1" applyFill="1" applyBorder="1" applyAlignment="1">
      <alignment horizontal="center" vertical="center"/>
    </xf>
    <xf numFmtId="42" fontId="2" fillId="0" borderId="1" xfId="0" applyNumberFormat="1" applyFont="1" applyFill="1" applyBorder="1" applyAlignment="1">
      <alignment horizontal="center" vertical="center"/>
    </xf>
    <xf numFmtId="0" fontId="5" fillId="0" borderId="0" xfId="0" applyFont="1" applyFill="1" applyBorder="1"/>
    <xf numFmtId="166" fontId="5" fillId="0" borderId="0" xfId="0" applyNumberFormat="1" applyFont="1" applyFill="1" applyBorder="1"/>
    <xf numFmtId="0" fontId="2" fillId="2" borderId="0" xfId="0" applyFont="1" applyFill="1" applyBorder="1" applyAlignment="1">
      <alignment horizontal="center"/>
    </xf>
    <xf numFmtId="0" fontId="18"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42" fontId="5" fillId="0" borderId="1" xfId="5" applyFont="1" applyFill="1" applyBorder="1" applyAlignment="1">
      <alignment horizontal="center" vertical="center"/>
    </xf>
    <xf numFmtId="168"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xf>
    <xf numFmtId="168" fontId="2" fillId="0" borderId="1" xfId="0" quotePrefix="1" applyNumberFormat="1" applyFont="1" applyFill="1" applyBorder="1" applyAlignment="1">
      <alignment horizontal="center" vertical="center" wrapText="1"/>
    </xf>
    <xf numFmtId="49" fontId="0" fillId="2" borderId="0" xfId="0" applyNumberFormat="1" applyFill="1" applyBorder="1" applyAlignment="1">
      <alignment horizontal="left" vertical="center" wrapText="1"/>
    </xf>
    <xf numFmtId="49" fontId="0" fillId="0" borderId="0" xfId="0" applyNumberFormat="1" applyFill="1" applyBorder="1" applyAlignment="1">
      <alignment horizontal="left" vertical="center" wrapText="1"/>
    </xf>
    <xf numFmtId="0" fontId="0" fillId="2" borderId="0" xfId="0" applyFill="1" applyAlignment="1">
      <alignment horizontal="center"/>
    </xf>
    <xf numFmtId="0" fontId="8" fillId="4" borderId="0" xfId="0" applyFont="1" applyFill="1" applyBorder="1" applyAlignment="1">
      <alignment horizontal="center" vertical="center"/>
    </xf>
    <xf numFmtId="0" fontId="9" fillId="2" borderId="0" xfId="0" applyFont="1" applyFill="1" applyBorder="1" applyAlignment="1">
      <alignment horizontal="justify" vertical="center" wrapText="1"/>
    </xf>
    <xf numFmtId="49" fontId="10" fillId="2" borderId="0"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16" fillId="0" borderId="0" xfId="0" applyFont="1" applyFill="1" applyBorder="1" applyAlignment="1">
      <alignment horizontal="left" vertical="center" wrapText="1"/>
    </xf>
    <xf numFmtId="0" fontId="5" fillId="0" borderId="1" xfId="0" quotePrefix="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2" fillId="6" borderId="1" xfId="0" applyFont="1" applyFill="1" applyBorder="1" applyAlignment="1">
      <alignment horizontal="center" vertical="center" wrapText="1"/>
    </xf>
    <xf numFmtId="168" fontId="12" fillId="6" borderId="1" xfId="0" applyNumberFormat="1" applyFont="1" applyFill="1" applyBorder="1" applyAlignment="1">
      <alignment horizontal="center" vertical="center" wrapText="1"/>
    </xf>
    <xf numFmtId="166" fontId="5" fillId="0" borderId="5" xfId="1" applyNumberFormat="1" applyFont="1" applyFill="1" applyBorder="1" applyAlignment="1">
      <alignment horizontal="center" vertical="center" wrapText="1"/>
    </xf>
    <xf numFmtId="166" fontId="5" fillId="0" borderId="26" xfId="1" applyNumberFormat="1" applyFont="1" applyFill="1" applyBorder="1" applyAlignment="1">
      <alignment horizontal="center" vertical="center" wrapText="1"/>
    </xf>
    <xf numFmtId="166" fontId="5" fillId="0" borderId="25" xfId="1" applyNumberFormat="1" applyFont="1" applyFill="1" applyBorder="1" applyAlignment="1">
      <alignment horizontal="center" vertical="center" wrapText="1"/>
    </xf>
    <xf numFmtId="0" fontId="5" fillId="0" borderId="5" xfId="0" quotePrefix="1" applyFont="1" applyFill="1" applyBorder="1" applyAlignment="1">
      <alignment horizontal="justify" vertical="center" wrapText="1"/>
    </xf>
    <xf numFmtId="0" fontId="5" fillId="0" borderId="25" xfId="0" quotePrefix="1" applyFont="1" applyFill="1" applyBorder="1" applyAlignment="1">
      <alignment horizontal="justify" vertical="center" wrapText="1"/>
    </xf>
    <xf numFmtId="42" fontId="2" fillId="0" borderId="1" xfId="4" applyFont="1" applyFill="1" applyBorder="1" applyAlignment="1">
      <alignment horizontal="justify" vertical="center" wrapText="1"/>
    </xf>
    <xf numFmtId="42" fontId="2" fillId="0" borderId="1" xfId="4" applyFont="1" applyFill="1" applyBorder="1" applyAlignment="1">
      <alignment horizontal="center" vertical="center" wrapText="1"/>
    </xf>
    <xf numFmtId="42" fontId="2" fillId="0" borderId="1" xfId="5" applyFont="1" applyFill="1" applyBorder="1" applyAlignment="1">
      <alignment horizontal="center" vertical="center"/>
    </xf>
    <xf numFmtId="0" fontId="5" fillId="0" borderId="1" xfId="0" quotePrefix="1" applyFont="1" applyFill="1" applyBorder="1" applyAlignment="1">
      <alignment horizontal="left" vertical="center" wrapText="1"/>
    </xf>
    <xf numFmtId="166" fontId="5" fillId="0" borderId="1" xfId="1"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wrapText="1"/>
    </xf>
    <xf numFmtId="42" fontId="5" fillId="0" borderId="1" xfId="2" applyFont="1" applyFill="1" applyBorder="1" applyAlignment="1">
      <alignment horizontal="center" vertical="center"/>
    </xf>
    <xf numFmtId="42" fontId="2" fillId="0" borderId="5" xfId="2" applyFont="1" applyFill="1" applyBorder="1" applyAlignment="1">
      <alignment horizontal="center" vertical="center"/>
    </xf>
    <xf numFmtId="42" fontId="2" fillId="0" borderId="26" xfId="2" applyFont="1" applyFill="1" applyBorder="1" applyAlignment="1">
      <alignment horizontal="center" vertical="center"/>
    </xf>
    <xf numFmtId="42" fontId="2" fillId="0" borderId="25" xfId="2" applyFont="1" applyFill="1" applyBorder="1" applyAlignment="1">
      <alignment horizontal="center" vertical="center"/>
    </xf>
    <xf numFmtId="0" fontId="2" fillId="2" borderId="1" xfId="0" applyFont="1" applyFill="1" applyBorder="1" applyAlignment="1">
      <alignment horizontal="center"/>
    </xf>
    <xf numFmtId="0" fontId="4"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6" fontId="23" fillId="0" borderId="1" xfId="1" applyNumberFormat="1" applyFont="1" applyFill="1" applyBorder="1" applyAlignment="1">
      <alignment horizontal="right" vertical="center" wrapText="1"/>
    </xf>
    <xf numFmtId="166" fontId="23" fillId="0" borderId="14" xfId="1" applyNumberFormat="1" applyFont="1" applyFill="1" applyBorder="1" applyAlignment="1">
      <alignment horizontal="right" vertical="center" wrapText="1"/>
    </xf>
    <xf numFmtId="0" fontId="24" fillId="0" borderId="13" xfId="0" applyFont="1" applyFill="1" applyBorder="1" applyAlignment="1">
      <alignment horizontal="justify" vertical="center" wrapText="1"/>
    </xf>
    <xf numFmtId="0" fontId="24" fillId="0" borderId="1" xfId="0" applyFont="1" applyFill="1" applyBorder="1" applyAlignment="1">
      <alignment horizontal="justify" vertical="center"/>
    </xf>
    <xf numFmtId="0" fontId="5" fillId="2" borderId="1"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66" fontId="5"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166" fontId="5" fillId="2" borderId="3" xfId="1" applyNumberFormat="1" applyFont="1" applyFill="1" applyBorder="1" applyAlignment="1">
      <alignment horizontal="center" vertical="center" wrapText="1"/>
    </xf>
    <xf numFmtId="166" fontId="5" fillId="2" borderId="4" xfId="1" applyNumberFormat="1" applyFont="1" applyFill="1" applyBorder="1" applyAlignment="1">
      <alignment horizontal="center" vertical="center" wrapText="1"/>
    </xf>
    <xf numFmtId="166" fontId="23" fillId="0" borderId="5" xfId="1" applyNumberFormat="1" applyFont="1" applyFill="1" applyBorder="1" applyAlignment="1">
      <alignment horizontal="right" vertical="center" wrapText="1"/>
    </xf>
    <xf numFmtId="166" fontId="23" fillId="0" borderId="24" xfId="1" applyNumberFormat="1" applyFont="1" applyFill="1" applyBorder="1" applyAlignment="1">
      <alignment horizontal="righ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5" fillId="0" borderId="1" xfId="0"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11" fillId="5" borderId="14" xfId="0" applyFont="1" applyFill="1" applyBorder="1" applyAlignment="1">
      <alignment horizontal="center" vertical="center" wrapText="1"/>
    </xf>
    <xf numFmtId="42" fontId="5" fillId="0" borderId="1" xfId="4" applyFont="1" applyFill="1" applyBorder="1" applyAlignment="1">
      <alignment horizontal="center" vertical="center"/>
    </xf>
    <xf numFmtId="42" fontId="5" fillId="0" borderId="1" xfId="0" applyNumberFormat="1" applyFont="1" applyFill="1" applyBorder="1" applyAlignment="1">
      <alignment horizontal="center" vertical="center"/>
    </xf>
    <xf numFmtId="0" fontId="2" fillId="2" borderId="1" xfId="0" applyFont="1" applyFill="1" applyBorder="1" applyAlignment="1">
      <alignment horizontal="justify" vertical="center" wrapText="1"/>
    </xf>
    <xf numFmtId="166" fontId="7" fillId="2" borderId="0" xfId="0" applyNumberFormat="1" applyFont="1" applyFill="1" applyBorder="1" applyAlignment="1">
      <alignment horizontal="center"/>
    </xf>
    <xf numFmtId="0" fontId="7" fillId="2" borderId="0" xfId="0" applyFont="1" applyFill="1" applyBorder="1" applyAlignment="1">
      <alignment horizontal="center"/>
    </xf>
    <xf numFmtId="166" fontId="23" fillId="0" borderId="3" xfId="1" applyNumberFormat="1" applyFont="1" applyFill="1" applyBorder="1" applyAlignment="1">
      <alignment horizontal="right" vertical="center" wrapText="1"/>
    </xf>
    <xf numFmtId="166" fontId="23" fillId="0" borderId="4" xfId="1" applyNumberFormat="1" applyFont="1" applyFill="1" applyBorder="1" applyAlignment="1">
      <alignment horizontal="right" vertical="center" wrapText="1"/>
    </xf>
    <xf numFmtId="166" fontId="23" fillId="0" borderId="27" xfId="1" applyNumberFormat="1" applyFont="1" applyFill="1" applyBorder="1" applyAlignment="1">
      <alignment horizontal="right" vertical="center" wrapText="1"/>
    </xf>
    <xf numFmtId="166" fontId="23" fillId="0" borderId="28" xfId="1" applyNumberFormat="1" applyFont="1" applyFill="1" applyBorder="1" applyAlignment="1">
      <alignment horizontal="right" vertical="center" wrapText="1"/>
    </xf>
    <xf numFmtId="166" fontId="23" fillId="0" borderId="29" xfId="1" applyNumberFormat="1" applyFont="1" applyFill="1" applyBorder="1" applyAlignment="1">
      <alignment horizontal="right" vertical="center" wrapText="1"/>
    </xf>
    <xf numFmtId="166" fontId="23" fillId="0" borderId="30" xfId="1" applyNumberFormat="1" applyFont="1" applyFill="1" applyBorder="1" applyAlignment="1">
      <alignment horizontal="right" vertical="center" wrapText="1"/>
    </xf>
    <xf numFmtId="3" fontId="24" fillId="0" borderId="1" xfId="0" applyNumberFormat="1" applyFont="1" applyFill="1" applyBorder="1" applyAlignment="1">
      <alignment horizontal="center" vertical="center"/>
    </xf>
    <xf numFmtId="0" fontId="29" fillId="0" borderId="8"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4" fillId="0" borderId="18" xfId="0" applyFont="1" applyFill="1" applyBorder="1" applyAlignment="1">
      <alignment horizontal="justify" vertical="center"/>
    </xf>
    <xf numFmtId="0" fontId="24" fillId="0" borderId="19" xfId="0" applyFont="1" applyFill="1" applyBorder="1" applyAlignment="1">
      <alignment horizontal="justify" vertical="center"/>
    </xf>
    <xf numFmtId="0" fontId="24" fillId="0" borderId="1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9" xfId="0" applyFont="1" applyFill="1" applyBorder="1" applyAlignment="1">
      <alignment horizontal="center" vertical="center"/>
    </xf>
    <xf numFmtId="0" fontId="20" fillId="9" borderId="21" xfId="0" applyFont="1" applyFill="1" applyBorder="1" applyAlignment="1">
      <alignment horizontal="center" vertical="center"/>
    </xf>
    <xf numFmtId="0" fontId="20" fillId="9" borderId="22" xfId="0" applyFont="1" applyFill="1" applyBorder="1" applyAlignment="1">
      <alignment horizontal="center" vertical="center"/>
    </xf>
    <xf numFmtId="0" fontId="28" fillId="0" borderId="0" xfId="0" applyFont="1" applyFill="1" applyBorder="1" applyAlignment="1">
      <alignment horizontal="left" vertical="center" wrapText="1"/>
    </xf>
    <xf numFmtId="0" fontId="24" fillId="0" borderId="13" xfId="0" applyFont="1" applyFill="1" applyBorder="1" applyAlignment="1">
      <alignment horizontal="justify" vertical="center"/>
    </xf>
    <xf numFmtId="166" fontId="20" fillId="9" borderId="22" xfId="0" applyNumberFormat="1" applyFont="1" applyFill="1" applyBorder="1" applyAlignment="1">
      <alignment horizontal="center" vertical="center"/>
    </xf>
    <xf numFmtId="166" fontId="20" fillId="9" borderId="23"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168" fontId="2" fillId="2" borderId="1" xfId="0" applyNumberFormat="1" applyFont="1" applyFill="1" applyBorder="1" applyAlignment="1">
      <alignment horizontal="center" vertical="center"/>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3" fillId="0" borderId="31" xfId="0" applyFont="1" applyFill="1" applyBorder="1" applyAlignment="1">
      <alignment horizontal="left" vertical="center" wrapText="1"/>
    </xf>
    <xf numFmtId="0" fontId="23" fillId="0" borderId="25" xfId="0" applyFont="1" applyFill="1" applyBorder="1" applyAlignment="1">
      <alignment horizontal="left" vertical="center" wrapText="1"/>
    </xf>
    <xf numFmtId="3" fontId="23" fillId="0" borderId="5" xfId="0" applyNumberFormat="1" applyFont="1" applyFill="1" applyBorder="1" applyAlignment="1">
      <alignment horizontal="center" vertical="center"/>
    </xf>
    <xf numFmtId="3" fontId="23" fillId="0" borderId="25" xfId="0" applyNumberFormat="1" applyFont="1" applyFill="1" applyBorder="1" applyAlignment="1">
      <alignment horizontal="center" vertical="center"/>
    </xf>
    <xf numFmtId="166" fontId="23" fillId="0" borderId="5" xfId="1" applyNumberFormat="1" applyFont="1" applyFill="1" applyBorder="1" applyAlignment="1">
      <alignment horizontal="center" vertical="center" wrapText="1"/>
    </xf>
    <xf numFmtId="166" fontId="23" fillId="0" borderId="24" xfId="1" applyNumberFormat="1"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166" fontId="5" fillId="0" borderId="3" xfId="1" applyNumberFormat="1" applyFont="1" applyFill="1" applyBorder="1" applyAlignment="1">
      <alignment horizontal="center" vertical="center" wrapText="1"/>
    </xf>
    <xf numFmtId="166" fontId="5" fillId="0" borderId="4" xfId="1" applyNumberFormat="1" applyFont="1" applyFill="1" applyBorder="1" applyAlignment="1">
      <alignment horizontal="center" vertical="center" wrapText="1"/>
    </xf>
    <xf numFmtId="0" fontId="24" fillId="0" borderId="13" xfId="0" quotePrefix="1" applyFont="1" applyFill="1" applyBorder="1" applyAlignment="1">
      <alignment horizontal="justify" vertical="center" wrapText="1"/>
    </xf>
    <xf numFmtId="166" fontId="23" fillId="0" borderId="19" xfId="1" applyNumberFormat="1" applyFont="1" applyFill="1" applyBorder="1" applyAlignment="1">
      <alignment horizontal="right" vertical="center" wrapText="1"/>
    </xf>
    <xf numFmtId="166" fontId="23" fillId="0" borderId="20" xfId="1" applyNumberFormat="1" applyFont="1" applyFill="1" applyBorder="1" applyAlignment="1">
      <alignment horizontal="right" vertical="center" wrapText="1"/>
    </xf>
    <xf numFmtId="0" fontId="23" fillId="0" borderId="13" xfId="0" applyFont="1" applyFill="1" applyBorder="1" applyAlignment="1">
      <alignment horizontal="justify" vertical="center" wrapText="1"/>
    </xf>
    <xf numFmtId="0" fontId="23" fillId="0" borderId="1" xfId="0" applyFont="1" applyFill="1" applyBorder="1" applyAlignment="1">
      <alignment horizontal="justify" vertical="center"/>
    </xf>
    <xf numFmtId="3"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3" xfId="0" applyFont="1" applyFill="1" applyBorder="1" applyAlignment="1">
      <alignment horizontal="left" vertical="center" wrapText="1"/>
    </xf>
    <xf numFmtId="0" fontId="23" fillId="0" borderId="1" xfId="0" applyFont="1" applyFill="1" applyBorder="1" applyAlignment="1">
      <alignment horizontal="left" vertical="center" wrapText="1"/>
    </xf>
    <xf numFmtId="9" fontId="24" fillId="0" borderId="1" xfId="0" applyNumberFormat="1" applyFont="1" applyFill="1" applyBorder="1" applyAlignment="1">
      <alignment horizontal="center" vertical="center"/>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167" fontId="5" fillId="0" borderId="3"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cellXfs>
  <cellStyles count="8">
    <cellStyle name="Millares [0]" xfId="6" builtinId="6"/>
    <cellStyle name="Millares 2" xfId="3"/>
    <cellStyle name="Millares 2 2" xfId="7"/>
    <cellStyle name="Moneda" xfId="1" builtinId="4"/>
    <cellStyle name="Moneda [0]" xfId="2" builtinId="7"/>
    <cellStyle name="Moneda [0] 2" xfId="5"/>
    <cellStyle name="Moneda [0] 3" xfId="4"/>
    <cellStyle name="Normal" xfId="0" builtinId="0"/>
  </cellStyles>
  <dxfs count="0"/>
  <tableStyles count="0" defaultTableStyle="TableStyleMedium2" defaultPivotStyle="PivotStyleLight16"/>
  <colors>
    <mruColors>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xdr:cNvCxnSpPr>
          <a:cxnSpLocks noChangeShapeType="1"/>
        </xdr:cNvCxnSpPr>
      </xdr:nvCxnSpPr>
      <xdr:spPr bwMode="auto">
        <a:xfrm>
          <a:off x="5438775" y="1038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xdr:cNvSpPr txBox="1">
          <a:spLocks noChangeArrowheads="1"/>
        </xdr:cNvSpPr>
      </xdr:nvSpPr>
      <xdr:spPr bwMode="auto">
        <a:xfrm>
          <a:off x="3009900" y="7915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xdr:cNvSpPr txBox="1">
          <a:spLocks noChangeArrowheads="1"/>
        </xdr:cNvSpPr>
      </xdr:nvSpPr>
      <xdr:spPr bwMode="auto">
        <a:xfrm>
          <a:off x="3723713" y="804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2017</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xdr:cNvSpPr txBox="1">
          <a:spLocks noChangeArrowheads="1"/>
        </xdr:cNvSpPr>
      </xdr:nvSpPr>
      <xdr:spPr bwMode="auto">
        <a:xfrm>
          <a:off x="898733" y="59439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05</a:t>
          </a:r>
        </a:p>
        <a:p>
          <a:pPr algn="ctr" rtl="0">
            <a:defRPr sz="1000"/>
          </a:pPr>
          <a:r>
            <a:rPr lang="en-US" sz="1800" b="0" i="0" u="none" strike="noStrike" baseline="0">
              <a:solidFill>
                <a:sysClr val="windowText" lastClr="000000"/>
              </a:solidFill>
              <a:latin typeface="Arial Narrow"/>
            </a:rPr>
            <a:t>08 de agosto de 2017</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xdr:cNvCxnSpPr>
          <a:cxnSpLocks noChangeShapeType="1"/>
        </xdr:cNvCxnSpPr>
      </xdr:nvCxnSpPr>
      <xdr:spPr bwMode="auto">
        <a:xfrm flipH="1">
          <a:off x="657225" y="2771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xdr:cNvSpPr>
          <a:spLocks noChangeArrowheads="1"/>
        </xdr:cNvSpPr>
      </xdr:nvSpPr>
      <xdr:spPr bwMode="auto">
        <a:xfrm>
          <a:off x="335056" y="3240181"/>
          <a:ext cx="513789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ANUAL DE CONVOCATORIAS</a:t>
          </a:r>
        </a:p>
        <a:p>
          <a:pPr algn="ctr" rtl="0">
            <a:defRPr sz="1000"/>
          </a:pPr>
          <a:r>
            <a:rPr lang="en-US" sz="2400" b="1" i="0" u="none" strike="noStrike" baseline="0">
              <a:solidFill>
                <a:srgbClr val="FFFFFF"/>
              </a:solidFill>
              <a:latin typeface="Arial Narrow"/>
            </a:rPr>
            <a:t>2017</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xdr:cNvCxnSpPr>
          <a:cxnSpLocks noChangeShapeType="1"/>
        </xdr:cNvCxnSpPr>
      </xdr:nvCxnSpPr>
      <xdr:spPr bwMode="auto">
        <a:xfrm>
          <a:off x="5438775" y="5943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xdr:cNvCxnSpPr>
          <a:cxnSpLocks noChangeShapeType="1"/>
        </xdr:cNvCxnSpPr>
      </xdr:nvCxnSpPr>
      <xdr:spPr bwMode="auto">
        <a:xfrm flipH="1">
          <a:off x="657225" y="5400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xdr:cNvCxnSpPr>
          <a:cxnSpLocks noChangeShapeType="1"/>
        </xdr:cNvCxnSpPr>
      </xdr:nvCxnSpPr>
      <xdr:spPr bwMode="auto">
        <a:xfrm>
          <a:off x="5438775" y="5400675"/>
          <a:ext cx="0" cy="2295525"/>
        </a:xfrm>
        <a:prstGeom prst="straightConnector1">
          <a:avLst/>
        </a:prstGeom>
        <a:noFill/>
        <a:ln w="9525">
          <a:solidFill>
            <a:srgbClr val="000000"/>
          </a:solidFill>
          <a:round/>
          <a:headEnd/>
          <a:tailEnd/>
        </a:ln>
      </xdr:spPr>
    </xdr:cxnSp>
    <xdr:clientData/>
  </xdr:twoCellAnchor>
  <xdr:twoCellAnchor editAs="oneCell">
    <xdr:from>
      <xdr:col>1</xdr:col>
      <xdr:colOff>145677</xdr:colOff>
      <xdr:row>40</xdr:row>
      <xdr:rowOff>33618</xdr:rowOff>
    </xdr:from>
    <xdr:to>
      <xdr:col>9</xdr:col>
      <xdr:colOff>366924</xdr:colOff>
      <xdr:row>46</xdr:row>
      <xdr:rowOff>143641</xdr:rowOff>
    </xdr:to>
    <xdr:pic>
      <xdr:nvPicPr>
        <xdr:cNvPr id="11" name="Imagen 10" descr="http://www.colciencias.gov.co/sites/default/files/files/logo-colciencias-lemagobierno_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127" y="7148793"/>
          <a:ext cx="5088522" cy="1157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1</xdr:col>
      <xdr:colOff>4448175</xdr:colOff>
      <xdr:row>3</xdr:row>
      <xdr:rowOff>489119</xdr:rowOff>
    </xdr:to>
    <xdr:pic>
      <xdr:nvPicPr>
        <xdr:cNvPr id="2" name="Imagen 1" descr="http://www.colciencias.gov.co/sites/default/files/files/logo-colciencias-lemagobierno_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7150"/>
          <a:ext cx="4410075" cy="1003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88103</xdr:colOff>
      <xdr:row>0</xdr:row>
      <xdr:rowOff>76200</xdr:rowOff>
    </xdr:from>
    <xdr:to>
      <xdr:col>1</xdr:col>
      <xdr:colOff>2178843</xdr:colOff>
      <xdr:row>2</xdr:row>
      <xdr:rowOff>184939</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3" y="76200"/>
          <a:ext cx="3388521" cy="763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J49"/>
  <sheetViews>
    <sheetView view="pageBreakPreview" zoomScale="90" zoomScaleNormal="90" zoomScaleSheetLayoutView="90" workbookViewId="0">
      <selection activeCell="F49" sqref="F49"/>
    </sheetView>
  </sheetViews>
  <sheetFormatPr baseColWidth="10" defaultColWidth="11.42578125" defaultRowHeight="15" x14ac:dyDescent="0.25"/>
  <cols>
    <col min="1" max="1" width="2.5703125" style="33" customWidth="1"/>
    <col min="2" max="2" width="8.140625" style="33" customWidth="1"/>
    <col min="3" max="5" width="8" style="33" customWidth="1"/>
    <col min="6" max="6" width="11.42578125" style="33"/>
    <col min="7" max="8" width="9" style="33" customWidth="1"/>
    <col min="9" max="16384" width="11.42578125" style="33"/>
  </cols>
  <sheetData>
    <row r="1" spans="2:10" x14ac:dyDescent="0.25">
      <c r="B1" s="32"/>
      <c r="C1" s="32"/>
      <c r="D1" s="32"/>
      <c r="E1" s="32"/>
      <c r="F1" s="32"/>
      <c r="G1" s="32"/>
      <c r="H1" s="32"/>
      <c r="I1" s="32"/>
      <c r="J1" s="32"/>
    </row>
    <row r="2" spans="2:10" ht="15.75" thickBot="1" x14ac:dyDescent="0.3">
      <c r="B2" s="32"/>
      <c r="C2" s="32"/>
      <c r="D2" s="32"/>
      <c r="E2" s="32"/>
      <c r="F2" s="32"/>
      <c r="G2" s="32"/>
      <c r="H2" s="32"/>
      <c r="I2" s="32"/>
      <c r="J2" s="32"/>
    </row>
    <row r="3" spans="2:10" x14ac:dyDescent="0.25">
      <c r="B3" s="34"/>
      <c r="C3" s="35"/>
      <c r="D3" s="35"/>
      <c r="E3" s="35"/>
      <c r="F3" s="35"/>
      <c r="G3" s="35"/>
      <c r="H3" s="35"/>
      <c r="I3" s="35"/>
      <c r="J3" s="36"/>
    </row>
    <row r="4" spans="2:10" x14ac:dyDescent="0.25">
      <c r="B4" s="37"/>
      <c r="C4" s="32"/>
      <c r="D4" s="32"/>
      <c r="E4" s="32"/>
      <c r="F4" s="32"/>
      <c r="G4" s="32"/>
      <c r="H4" s="32"/>
      <c r="I4" s="32"/>
      <c r="J4" s="38"/>
    </row>
    <row r="5" spans="2:10" x14ac:dyDescent="0.25">
      <c r="B5" s="37"/>
      <c r="C5" s="32"/>
      <c r="D5" s="32"/>
      <c r="E5" s="32"/>
      <c r="F5" s="32"/>
      <c r="G5" s="32"/>
      <c r="H5" s="32"/>
      <c r="I5" s="32"/>
      <c r="J5" s="38"/>
    </row>
    <row r="6" spans="2:10" x14ac:dyDescent="0.25">
      <c r="B6" s="37"/>
      <c r="C6" s="32"/>
      <c r="D6" s="32"/>
      <c r="E6" s="32"/>
      <c r="F6" s="32"/>
      <c r="G6" s="32"/>
      <c r="H6" s="32"/>
      <c r="I6" s="32"/>
      <c r="J6" s="38"/>
    </row>
    <row r="7" spans="2:10" x14ac:dyDescent="0.25">
      <c r="B7" s="37"/>
      <c r="C7" s="32"/>
      <c r="D7" s="32"/>
      <c r="E7" s="32"/>
      <c r="F7" s="32"/>
      <c r="G7" s="32"/>
      <c r="H7" s="32"/>
      <c r="I7" s="32"/>
      <c r="J7" s="38"/>
    </row>
    <row r="8" spans="2:10" x14ac:dyDescent="0.25">
      <c r="B8" s="37"/>
      <c r="C8" s="32"/>
      <c r="D8" s="32"/>
      <c r="E8" s="32"/>
      <c r="F8" s="32"/>
      <c r="G8" s="32"/>
      <c r="H8" s="32"/>
      <c r="I8" s="32"/>
      <c r="J8" s="38"/>
    </row>
    <row r="9" spans="2:10" x14ac:dyDescent="0.25">
      <c r="B9" s="37"/>
      <c r="C9" s="32"/>
      <c r="D9" s="32"/>
      <c r="E9" s="32"/>
      <c r="F9" s="32"/>
      <c r="G9" s="32"/>
      <c r="H9" s="32"/>
      <c r="I9" s="32"/>
      <c r="J9" s="38"/>
    </row>
    <row r="10" spans="2:10" x14ac:dyDescent="0.25">
      <c r="B10" s="37"/>
      <c r="C10" s="32"/>
      <c r="D10" s="32"/>
      <c r="E10" s="32"/>
      <c r="F10" s="32"/>
      <c r="G10" s="32"/>
      <c r="H10" s="32"/>
      <c r="I10" s="32"/>
      <c r="J10" s="38"/>
    </row>
    <row r="11" spans="2:10" x14ac:dyDescent="0.25">
      <c r="B11" s="37"/>
      <c r="C11" s="32"/>
      <c r="D11" s="32"/>
      <c r="E11" s="32"/>
      <c r="F11" s="32"/>
      <c r="G11" s="32"/>
      <c r="H11" s="32"/>
      <c r="I11" s="32"/>
      <c r="J11" s="38"/>
    </row>
    <row r="12" spans="2:10" x14ac:dyDescent="0.25">
      <c r="B12" s="37"/>
      <c r="C12" s="32"/>
      <c r="D12" s="32"/>
      <c r="E12" s="32"/>
      <c r="F12" s="32"/>
      <c r="G12" s="32"/>
      <c r="H12" s="32"/>
      <c r="I12" s="32"/>
      <c r="J12" s="38"/>
    </row>
    <row r="13" spans="2:10" x14ac:dyDescent="0.25">
      <c r="B13" s="37"/>
      <c r="C13" s="32"/>
      <c r="D13" s="32"/>
      <c r="E13" s="32"/>
      <c r="F13" s="32"/>
      <c r="G13" s="32"/>
      <c r="H13" s="32"/>
      <c r="I13" s="32"/>
      <c r="J13" s="38"/>
    </row>
    <row r="14" spans="2:10" x14ac:dyDescent="0.25">
      <c r="B14" s="37"/>
      <c r="C14" s="32"/>
      <c r="D14" s="32"/>
      <c r="E14" s="32"/>
      <c r="F14" s="32"/>
      <c r="G14" s="32"/>
      <c r="H14" s="32"/>
      <c r="I14" s="32"/>
      <c r="J14" s="38"/>
    </row>
    <row r="15" spans="2:10" x14ac:dyDescent="0.25">
      <c r="B15" s="37"/>
      <c r="C15" s="32"/>
      <c r="D15" s="32"/>
      <c r="E15" s="32"/>
      <c r="F15" s="32"/>
      <c r="G15" s="32"/>
      <c r="H15" s="32"/>
      <c r="I15" s="32"/>
      <c r="J15" s="38"/>
    </row>
    <row r="16" spans="2:10" ht="6" customHeight="1" x14ac:dyDescent="0.25">
      <c r="B16" s="37"/>
      <c r="C16" s="32"/>
      <c r="D16" s="32"/>
      <c r="E16" s="32"/>
      <c r="F16" s="32"/>
      <c r="G16" s="32"/>
      <c r="H16" s="32"/>
      <c r="I16" s="32"/>
      <c r="J16" s="38"/>
    </row>
    <row r="17" spans="2:10" ht="6" customHeight="1" x14ac:dyDescent="0.25">
      <c r="B17" s="37"/>
      <c r="C17" s="32"/>
      <c r="D17" s="32"/>
      <c r="E17" s="32"/>
      <c r="F17" s="32"/>
      <c r="G17" s="32"/>
      <c r="H17" s="32"/>
      <c r="I17" s="32"/>
      <c r="J17" s="38"/>
    </row>
    <row r="18" spans="2:10" x14ac:dyDescent="0.25">
      <c r="B18" s="37"/>
      <c r="C18" s="32"/>
      <c r="D18" s="32"/>
      <c r="E18" s="32"/>
      <c r="F18" s="32"/>
      <c r="G18" s="32"/>
      <c r="H18" s="32"/>
      <c r="I18" s="32"/>
      <c r="J18" s="38"/>
    </row>
    <row r="19" spans="2:10" x14ac:dyDescent="0.25">
      <c r="B19" s="37"/>
      <c r="C19" s="32"/>
      <c r="D19" s="32"/>
      <c r="E19" s="32"/>
      <c r="F19" s="32"/>
      <c r="G19" s="32"/>
      <c r="H19" s="32"/>
      <c r="I19" s="32"/>
      <c r="J19" s="38"/>
    </row>
    <row r="20" spans="2:10" x14ac:dyDescent="0.25">
      <c r="B20" s="37"/>
      <c r="C20" s="32"/>
      <c r="D20" s="32"/>
      <c r="E20" s="32"/>
      <c r="F20" s="32"/>
      <c r="G20" s="32"/>
      <c r="H20" s="32"/>
      <c r="I20" s="32"/>
      <c r="J20" s="38"/>
    </row>
    <row r="21" spans="2:10" x14ac:dyDescent="0.25">
      <c r="B21" s="37"/>
      <c r="C21" s="32"/>
      <c r="D21" s="32"/>
      <c r="E21" s="32"/>
      <c r="F21" s="32"/>
      <c r="G21" s="32"/>
      <c r="H21" s="32"/>
      <c r="I21" s="32"/>
      <c r="J21" s="38"/>
    </row>
    <row r="22" spans="2:10" x14ac:dyDescent="0.25">
      <c r="B22" s="37"/>
      <c r="C22" s="32"/>
      <c r="D22" s="32"/>
      <c r="E22" s="32"/>
      <c r="F22" s="32"/>
      <c r="G22" s="32"/>
      <c r="H22" s="32"/>
      <c r="I22" s="32"/>
      <c r="J22" s="38"/>
    </row>
    <row r="23" spans="2:10" x14ac:dyDescent="0.25">
      <c r="B23" s="37"/>
      <c r="C23" s="32"/>
      <c r="D23" s="32"/>
      <c r="E23" s="32"/>
      <c r="F23" s="32"/>
      <c r="G23" s="32"/>
      <c r="H23" s="32"/>
      <c r="I23" s="32"/>
      <c r="J23" s="38"/>
    </row>
    <row r="24" spans="2:10" x14ac:dyDescent="0.25">
      <c r="B24" s="37"/>
      <c r="C24" s="32"/>
      <c r="D24" s="32"/>
      <c r="E24" s="32"/>
      <c r="F24" s="32"/>
      <c r="G24" s="32"/>
      <c r="H24" s="32"/>
      <c r="I24" s="32"/>
      <c r="J24" s="38"/>
    </row>
    <row r="25" spans="2:10" x14ac:dyDescent="0.25">
      <c r="B25" s="37"/>
      <c r="C25" s="32"/>
      <c r="D25" s="32"/>
      <c r="E25" s="32"/>
      <c r="F25" s="32"/>
      <c r="G25" s="32"/>
      <c r="H25" s="32"/>
      <c r="I25" s="32"/>
      <c r="J25" s="38"/>
    </row>
    <row r="26" spans="2:10" x14ac:dyDescent="0.25">
      <c r="B26" s="37"/>
      <c r="C26" s="32"/>
      <c r="D26" s="32"/>
      <c r="E26" s="32"/>
      <c r="F26" s="32"/>
      <c r="G26" s="32"/>
      <c r="H26" s="32"/>
      <c r="I26" s="32"/>
      <c r="J26" s="38"/>
    </row>
    <row r="27" spans="2:10" x14ac:dyDescent="0.25">
      <c r="B27" s="37"/>
      <c r="C27" s="32"/>
      <c r="D27" s="32"/>
      <c r="E27" s="32"/>
      <c r="F27" s="32"/>
      <c r="G27" s="32"/>
      <c r="H27" s="32"/>
      <c r="I27" s="32"/>
      <c r="J27" s="38"/>
    </row>
    <row r="28" spans="2:10" x14ac:dyDescent="0.25">
      <c r="B28" s="37"/>
      <c r="C28" s="32"/>
      <c r="D28" s="32"/>
      <c r="E28" s="32"/>
      <c r="F28" s="32"/>
      <c r="G28" s="32"/>
      <c r="H28" s="32"/>
      <c r="I28" s="32"/>
      <c r="J28" s="38"/>
    </row>
    <row r="29" spans="2:10" ht="7.5" customHeight="1" x14ac:dyDescent="0.25">
      <c r="B29" s="37"/>
      <c r="C29" s="32"/>
      <c r="D29" s="32"/>
      <c r="E29" s="32"/>
      <c r="F29" s="32"/>
      <c r="G29" s="32"/>
      <c r="H29" s="32"/>
      <c r="I29" s="32"/>
      <c r="J29" s="38"/>
    </row>
    <row r="30" spans="2:10" ht="7.5" customHeight="1" x14ac:dyDescent="0.25">
      <c r="B30" s="37"/>
      <c r="C30" s="32"/>
      <c r="D30" s="32"/>
      <c r="E30" s="32"/>
      <c r="F30" s="32"/>
      <c r="G30" s="32"/>
      <c r="H30" s="32"/>
      <c r="I30" s="32"/>
      <c r="J30" s="38"/>
    </row>
    <row r="31" spans="2:10" x14ac:dyDescent="0.25">
      <c r="B31" s="37"/>
      <c r="C31" s="32"/>
      <c r="D31" s="32"/>
      <c r="E31" s="32"/>
      <c r="F31" s="32"/>
      <c r="G31" s="32"/>
      <c r="H31" s="32"/>
      <c r="I31" s="32"/>
      <c r="J31" s="38"/>
    </row>
    <row r="32" spans="2:10" x14ac:dyDescent="0.25">
      <c r="B32" s="37"/>
      <c r="C32" s="32"/>
      <c r="D32" s="32"/>
      <c r="E32" s="32"/>
      <c r="F32" s="32"/>
      <c r="G32" s="32"/>
      <c r="H32" s="32"/>
      <c r="I32" s="32"/>
      <c r="J32" s="38"/>
    </row>
    <row r="33" spans="2:10" x14ac:dyDescent="0.25">
      <c r="B33" s="37"/>
      <c r="C33" s="32"/>
      <c r="D33" s="32"/>
      <c r="E33" s="32"/>
      <c r="F33" s="32"/>
      <c r="G33" s="32"/>
      <c r="H33" s="32"/>
      <c r="I33" s="32"/>
      <c r="J33" s="38"/>
    </row>
    <row r="34" spans="2:10" x14ac:dyDescent="0.25">
      <c r="B34" s="37"/>
      <c r="C34" s="32"/>
      <c r="D34" s="32"/>
      <c r="E34" s="32"/>
      <c r="F34" s="32"/>
      <c r="G34" s="32"/>
      <c r="H34" s="32"/>
      <c r="I34" s="32"/>
      <c r="J34" s="38"/>
    </row>
    <row r="35" spans="2:10" x14ac:dyDescent="0.25">
      <c r="B35" s="37"/>
      <c r="C35" s="32"/>
      <c r="D35" s="32"/>
      <c r="E35" s="32"/>
      <c r="F35" s="32"/>
      <c r="G35" s="32"/>
      <c r="H35" s="32"/>
      <c r="I35" s="32"/>
      <c r="J35" s="38"/>
    </row>
    <row r="36" spans="2:10" x14ac:dyDescent="0.25">
      <c r="B36" s="37"/>
      <c r="C36" s="32"/>
      <c r="D36" s="32"/>
      <c r="E36" s="32"/>
      <c r="F36" s="32"/>
      <c r="G36" s="32"/>
      <c r="H36" s="32"/>
      <c r="I36" s="32"/>
      <c r="J36" s="38"/>
    </row>
    <row r="37" spans="2:10" x14ac:dyDescent="0.25">
      <c r="B37" s="37"/>
      <c r="C37" s="32"/>
      <c r="D37" s="32"/>
      <c r="E37" s="32"/>
      <c r="F37" s="32"/>
      <c r="G37" s="32"/>
      <c r="H37" s="32"/>
      <c r="I37" s="32"/>
      <c r="J37" s="38"/>
    </row>
    <row r="38" spans="2:10" x14ac:dyDescent="0.25">
      <c r="B38" s="37"/>
      <c r="C38" s="32"/>
      <c r="D38" s="32"/>
      <c r="E38" s="32"/>
      <c r="F38" s="32"/>
      <c r="G38" s="32"/>
      <c r="H38" s="32"/>
      <c r="I38" s="32"/>
      <c r="J38" s="38"/>
    </row>
    <row r="39" spans="2:10" x14ac:dyDescent="0.25">
      <c r="B39" s="37"/>
      <c r="C39" s="32"/>
      <c r="D39" s="32"/>
      <c r="E39" s="32"/>
      <c r="F39" s="32"/>
      <c r="G39" s="32"/>
      <c r="H39" s="32"/>
      <c r="I39" s="32"/>
      <c r="J39" s="38"/>
    </row>
    <row r="40" spans="2:10" ht="7.5" customHeight="1" x14ac:dyDescent="0.25">
      <c r="B40" s="37"/>
      <c r="C40" s="32"/>
      <c r="D40" s="32"/>
      <c r="E40" s="32"/>
      <c r="F40" s="32"/>
      <c r="G40" s="32"/>
      <c r="H40" s="32"/>
      <c r="I40" s="32"/>
      <c r="J40" s="38"/>
    </row>
    <row r="41" spans="2:10" ht="7.5" customHeight="1" x14ac:dyDescent="0.25">
      <c r="B41" s="37"/>
      <c r="C41" s="32"/>
      <c r="D41" s="32"/>
      <c r="E41" s="32"/>
      <c r="F41" s="32"/>
      <c r="G41" s="32"/>
      <c r="H41" s="32"/>
      <c r="I41" s="32"/>
      <c r="J41" s="38"/>
    </row>
    <row r="42" spans="2:10" x14ac:dyDescent="0.25">
      <c r="B42" s="37"/>
      <c r="C42" s="32"/>
      <c r="D42" s="32"/>
      <c r="E42" s="32"/>
      <c r="F42" s="32"/>
      <c r="G42" s="32"/>
      <c r="H42" s="32"/>
      <c r="I42" s="32"/>
      <c r="J42" s="38"/>
    </row>
    <row r="43" spans="2:10" x14ac:dyDescent="0.25">
      <c r="B43" s="37"/>
      <c r="C43" s="32"/>
      <c r="D43" s="32"/>
      <c r="E43" s="32"/>
      <c r="F43" s="32"/>
      <c r="G43" s="32"/>
      <c r="H43" s="32"/>
      <c r="I43" s="32"/>
      <c r="J43" s="38"/>
    </row>
    <row r="44" spans="2:10" x14ac:dyDescent="0.25">
      <c r="B44" s="37"/>
      <c r="C44" s="32"/>
      <c r="D44" s="32"/>
      <c r="E44" s="32"/>
      <c r="F44" s="32"/>
      <c r="G44" s="32"/>
      <c r="H44" s="32"/>
      <c r="I44" s="32"/>
      <c r="J44" s="38"/>
    </row>
    <row r="45" spans="2:10" x14ac:dyDescent="0.25">
      <c r="B45" s="37"/>
      <c r="C45" s="32"/>
      <c r="D45" s="32"/>
      <c r="E45" s="32"/>
      <c r="F45" s="32"/>
      <c r="G45" s="32"/>
      <c r="H45" s="32"/>
      <c r="I45" s="32"/>
      <c r="J45" s="38"/>
    </row>
    <row r="46" spans="2:10" x14ac:dyDescent="0.25">
      <c r="B46" s="37"/>
      <c r="C46" s="32"/>
      <c r="D46" s="32"/>
      <c r="E46" s="32"/>
      <c r="F46" s="32"/>
      <c r="G46" s="32"/>
      <c r="H46" s="32"/>
      <c r="I46" s="32"/>
      <c r="J46" s="38"/>
    </row>
    <row r="47" spans="2:10" x14ac:dyDescent="0.25">
      <c r="B47" s="37"/>
      <c r="C47" s="32"/>
      <c r="D47" s="32"/>
      <c r="E47" s="32"/>
      <c r="F47" s="32"/>
      <c r="G47" s="32"/>
      <c r="H47" s="32"/>
      <c r="I47" s="32"/>
      <c r="J47" s="38"/>
    </row>
    <row r="48" spans="2:10" ht="15.75" thickBot="1" x14ac:dyDescent="0.3">
      <c r="B48" s="39"/>
      <c r="C48" s="40"/>
      <c r="D48" s="40"/>
      <c r="E48" s="40"/>
      <c r="F48" s="40"/>
      <c r="G48" s="40"/>
      <c r="H48" s="40"/>
      <c r="I48" s="40"/>
      <c r="J48" s="41"/>
    </row>
    <row r="49" spans="2:10" x14ac:dyDescent="0.25">
      <c r="B49" s="32"/>
      <c r="C49" s="32"/>
      <c r="D49" s="32"/>
      <c r="E49" s="32"/>
      <c r="F49" s="32"/>
      <c r="G49" s="32"/>
      <c r="H49" s="32" t="s">
        <v>204</v>
      </c>
      <c r="I49" s="32"/>
      <c r="J49" s="32"/>
    </row>
  </sheetData>
  <printOptions horizontalCentered="1" verticalCentered="1"/>
  <pageMargins left="0.51181102362204722" right="0.51181102362204722" top="0.70866141732283472" bottom="0.55118110236220474" header="0.31496062992125984" footer="0.31496062992125984"/>
  <pageSetup paperSize="122" orientation="portrait" r:id="rId1"/>
  <headerFooter differentFirst="1">
    <oddFooter>&amp;R&amp;"Arial,Normal"&amp;12Página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40"/>
  <sheetViews>
    <sheetView view="pageBreakPreview" zoomScaleNormal="90" zoomScaleSheetLayoutView="100" workbookViewId="0">
      <selection activeCell="B7" sqref="B7:F7"/>
    </sheetView>
  </sheetViews>
  <sheetFormatPr baseColWidth="10" defaultColWidth="11.42578125" defaultRowHeight="15" x14ac:dyDescent="0.25"/>
  <cols>
    <col min="1" max="1" width="5.7109375" style="33" customWidth="1"/>
    <col min="2" max="2" width="81" style="33" customWidth="1"/>
    <col min="3" max="5" width="11.42578125" style="33"/>
    <col min="6" max="6" width="1.5703125" style="33" customWidth="1"/>
    <col min="7" max="7" width="6.7109375" style="33" customWidth="1"/>
    <col min="8" max="16384" width="11.42578125" style="33"/>
  </cols>
  <sheetData>
    <row r="3" spans="2:6" x14ac:dyDescent="0.25">
      <c r="B3"/>
    </row>
    <row r="4" spans="2:6" ht="57.75" customHeight="1" x14ac:dyDescent="0.25"/>
    <row r="5" spans="2:6" ht="39" customHeight="1" x14ac:dyDescent="0.25">
      <c r="B5" s="126" t="s">
        <v>190</v>
      </c>
      <c r="C5" s="126"/>
      <c r="D5" s="126"/>
      <c r="E5" s="126"/>
      <c r="F5" s="126"/>
    </row>
    <row r="6" spans="2:6" ht="29.25" customHeight="1" x14ac:dyDescent="0.25">
      <c r="B6" s="42"/>
      <c r="C6" s="42"/>
      <c r="D6" s="42"/>
      <c r="E6" s="42"/>
      <c r="F6" s="42"/>
    </row>
    <row r="7" spans="2:6" ht="205.5" customHeight="1" x14ac:dyDescent="0.25">
      <c r="B7" s="127" t="s">
        <v>56</v>
      </c>
      <c r="C7" s="127"/>
      <c r="D7" s="127"/>
      <c r="E7" s="127"/>
      <c r="F7" s="127"/>
    </row>
    <row r="8" spans="2:6" x14ac:dyDescent="0.25">
      <c r="B8" s="128"/>
      <c r="C8" s="128"/>
      <c r="D8" s="128"/>
      <c r="E8" s="128"/>
      <c r="F8" s="128"/>
    </row>
    <row r="9" spans="2:6" x14ac:dyDescent="0.25">
      <c r="B9" s="123"/>
      <c r="C9" s="123"/>
      <c r="D9" s="123"/>
      <c r="E9" s="123"/>
      <c r="F9" s="123"/>
    </row>
    <row r="10" spans="2:6" x14ac:dyDescent="0.25">
      <c r="B10" s="123"/>
      <c r="C10" s="123"/>
      <c r="D10" s="123"/>
      <c r="E10" s="123"/>
      <c r="F10" s="123"/>
    </row>
    <row r="11" spans="2:6" x14ac:dyDescent="0.25">
      <c r="B11" s="123"/>
      <c r="C11" s="123"/>
      <c r="D11" s="123"/>
      <c r="E11" s="123"/>
      <c r="F11" s="123"/>
    </row>
    <row r="12" spans="2:6" x14ac:dyDescent="0.25">
      <c r="B12" s="43"/>
      <c r="C12" s="43"/>
      <c r="D12" s="43"/>
      <c r="E12" s="43"/>
      <c r="F12" s="43"/>
    </row>
    <row r="13" spans="2:6" x14ac:dyDescent="0.25">
      <c r="B13" s="43"/>
      <c r="C13" s="43"/>
      <c r="D13" s="43"/>
      <c r="E13" s="43"/>
      <c r="F13" s="43"/>
    </row>
    <row r="14" spans="2:6" x14ac:dyDescent="0.25">
      <c r="B14" s="43"/>
      <c r="C14" s="43"/>
      <c r="D14" s="43"/>
      <c r="E14" s="43"/>
      <c r="F14" s="43"/>
    </row>
    <row r="15" spans="2:6" x14ac:dyDescent="0.25">
      <c r="B15" s="44"/>
      <c r="C15" s="44"/>
      <c r="D15" s="44"/>
      <c r="E15" s="44"/>
      <c r="F15" s="44"/>
    </row>
    <row r="16" spans="2:6" x14ac:dyDescent="0.25">
      <c r="B16" s="44"/>
      <c r="C16" s="44"/>
      <c r="D16" s="44"/>
      <c r="E16" s="44"/>
      <c r="F16" s="44"/>
    </row>
    <row r="17" spans="2:6" x14ac:dyDescent="0.25">
      <c r="B17" s="44"/>
      <c r="C17" s="44"/>
      <c r="D17" s="44"/>
      <c r="E17" s="44"/>
      <c r="F17" s="44"/>
    </row>
    <row r="18" spans="2:6" x14ac:dyDescent="0.25">
      <c r="B18" s="124"/>
      <c r="C18" s="124"/>
      <c r="D18" s="124"/>
      <c r="E18" s="124"/>
      <c r="F18" s="124"/>
    </row>
    <row r="19" spans="2:6" x14ac:dyDescent="0.25">
      <c r="B19" s="44"/>
      <c r="C19" s="44"/>
      <c r="D19" s="44"/>
      <c r="E19" s="44"/>
      <c r="F19" s="44"/>
    </row>
    <row r="20" spans="2:6" x14ac:dyDescent="0.25">
      <c r="B20" s="44"/>
      <c r="C20" s="44"/>
      <c r="D20" s="44"/>
      <c r="E20" s="44"/>
      <c r="F20" s="44"/>
    </row>
    <row r="21" spans="2:6" x14ac:dyDescent="0.25">
      <c r="B21" s="44"/>
      <c r="C21" s="44"/>
      <c r="D21" s="44"/>
      <c r="E21" s="44"/>
      <c r="F21" s="44"/>
    </row>
    <row r="22" spans="2:6" x14ac:dyDescent="0.25">
      <c r="B22" s="44"/>
      <c r="C22" s="44"/>
      <c r="D22" s="44"/>
      <c r="E22" s="44"/>
      <c r="F22" s="44"/>
    </row>
    <row r="23" spans="2:6" x14ac:dyDescent="0.25">
      <c r="B23" s="44"/>
      <c r="C23" s="44"/>
      <c r="D23" s="44"/>
      <c r="E23" s="44"/>
      <c r="F23" s="44"/>
    </row>
    <row r="24" spans="2:6" x14ac:dyDescent="0.25">
      <c r="B24" s="44"/>
      <c r="C24" s="44"/>
      <c r="D24" s="44"/>
      <c r="E24" s="44"/>
      <c r="F24" s="44"/>
    </row>
    <row r="25" spans="2:6" x14ac:dyDescent="0.25">
      <c r="B25" s="44"/>
      <c r="C25" s="44"/>
      <c r="D25" s="44"/>
      <c r="E25" s="44"/>
      <c r="F25" s="44"/>
    </row>
    <row r="26" spans="2:6" x14ac:dyDescent="0.25">
      <c r="B26" s="44"/>
      <c r="C26" s="44"/>
      <c r="D26" s="44"/>
      <c r="E26" s="44"/>
      <c r="F26" s="44"/>
    </row>
    <row r="27" spans="2:6" x14ac:dyDescent="0.25">
      <c r="B27" s="44"/>
      <c r="C27" s="44"/>
      <c r="D27" s="44"/>
      <c r="E27" s="44"/>
      <c r="F27" s="44"/>
    </row>
    <row r="28" spans="2:6" x14ac:dyDescent="0.25">
      <c r="B28" s="44"/>
      <c r="C28" s="44"/>
      <c r="D28" s="44"/>
      <c r="E28" s="44"/>
      <c r="F28" s="44"/>
    </row>
    <row r="29" spans="2:6" x14ac:dyDescent="0.25">
      <c r="B29" s="44"/>
      <c r="C29" s="44"/>
      <c r="D29" s="44"/>
      <c r="E29" s="44"/>
      <c r="F29" s="44"/>
    </row>
    <row r="30" spans="2:6" x14ac:dyDescent="0.25">
      <c r="B30" s="44"/>
      <c r="C30" s="44"/>
      <c r="D30" s="44"/>
      <c r="E30" s="44"/>
      <c r="F30" s="44"/>
    </row>
    <row r="31" spans="2:6" x14ac:dyDescent="0.25">
      <c r="B31" s="44"/>
      <c r="C31" s="44"/>
      <c r="D31" s="44"/>
      <c r="E31" s="44"/>
      <c r="F31" s="44"/>
    </row>
    <row r="32" spans="2:6" x14ac:dyDescent="0.25">
      <c r="B32" s="44"/>
      <c r="C32" s="44"/>
      <c r="D32" s="44"/>
      <c r="E32" s="44"/>
      <c r="F32" s="44"/>
    </row>
    <row r="33" spans="1:7" x14ac:dyDescent="0.25">
      <c r="A33" s="125"/>
      <c r="B33" s="125"/>
      <c r="C33" s="125"/>
      <c r="D33" s="125"/>
      <c r="E33" s="125"/>
      <c r="F33" s="125"/>
      <c r="G33" s="125"/>
    </row>
    <row r="34" spans="1:7" x14ac:dyDescent="0.25">
      <c r="A34" s="125"/>
      <c r="B34" s="125"/>
      <c r="C34" s="125"/>
      <c r="D34" s="125"/>
      <c r="E34" s="125"/>
      <c r="F34" s="125"/>
      <c r="G34" s="125"/>
    </row>
    <row r="35" spans="1:7" x14ac:dyDescent="0.25">
      <c r="A35" s="125"/>
      <c r="B35" s="125"/>
      <c r="C35" s="125"/>
      <c r="D35" s="125"/>
      <c r="E35" s="125"/>
      <c r="F35" s="125"/>
      <c r="G35" s="125"/>
    </row>
    <row r="36" spans="1:7" x14ac:dyDescent="0.25">
      <c r="A36" s="125"/>
      <c r="B36" s="125"/>
      <c r="C36" s="125"/>
      <c r="D36" s="125"/>
      <c r="E36" s="125"/>
      <c r="F36" s="125"/>
      <c r="G36" s="125"/>
    </row>
    <row r="37" spans="1:7" x14ac:dyDescent="0.25">
      <c r="A37" s="125"/>
      <c r="B37" s="125"/>
      <c r="C37" s="125"/>
      <c r="D37" s="125"/>
      <c r="E37" s="125"/>
      <c r="F37" s="125"/>
      <c r="G37" s="125"/>
    </row>
    <row r="38" spans="1:7" x14ac:dyDescent="0.25">
      <c r="A38" s="125"/>
      <c r="B38" s="125"/>
      <c r="C38" s="125"/>
      <c r="D38" s="125"/>
      <c r="E38" s="125"/>
      <c r="F38" s="125"/>
      <c r="G38" s="125"/>
    </row>
    <row r="39" spans="1:7" x14ac:dyDescent="0.25">
      <c r="A39" s="125"/>
      <c r="B39" s="125"/>
      <c r="C39" s="125"/>
      <c r="D39" s="125"/>
      <c r="E39" s="125"/>
      <c r="F39" s="125"/>
      <c r="G39" s="125"/>
    </row>
    <row r="40" spans="1:7" x14ac:dyDescent="0.25">
      <c r="A40" s="125"/>
      <c r="B40" s="125"/>
      <c r="C40" s="125"/>
      <c r="D40" s="125"/>
      <c r="E40" s="125"/>
      <c r="F40" s="125"/>
      <c r="G40" s="125"/>
    </row>
  </sheetData>
  <mergeCells count="8">
    <mergeCell ref="B11:F11"/>
    <mergeCell ref="B18:F18"/>
    <mergeCell ref="A33:G40"/>
    <mergeCell ref="B5:F5"/>
    <mergeCell ref="B7:F7"/>
    <mergeCell ref="B8:F8"/>
    <mergeCell ref="B9:F9"/>
    <mergeCell ref="B10:F10"/>
  </mergeCells>
  <printOptions horizontalCentered="1"/>
  <pageMargins left="0.31496062992125984" right="0.31496062992125984" top="1.299212598425197" bottom="0.74803149606299213" header="0.31496062992125984" footer="0.31496062992125984"/>
  <pageSetup paperSize="122" scale="75" orientation="portrait" r:id="rId1"/>
  <headerFooter>
    <oddFooter>&amp;R&amp;"Arial,Normal"&amp;12Página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tabSelected="1" view="pageBreakPreview" topLeftCell="A56" zoomScale="60" zoomScaleNormal="59" workbookViewId="0">
      <selection activeCell="A59" sqref="A59:J59"/>
    </sheetView>
  </sheetViews>
  <sheetFormatPr baseColWidth="10" defaultColWidth="11.5703125" defaultRowHeight="15" x14ac:dyDescent="0.2"/>
  <cols>
    <col min="1" max="1" width="19.42578125" style="1" customWidth="1"/>
    <col min="2" max="2" width="39.85546875" style="1" customWidth="1"/>
    <col min="3" max="3" width="67.85546875" style="1" customWidth="1"/>
    <col min="4" max="4" width="27.140625" style="1" customWidth="1"/>
    <col min="5" max="5" width="19.5703125" style="1" customWidth="1"/>
    <col min="6" max="6" width="31.5703125" style="17" customWidth="1"/>
    <col min="7" max="7" width="30.7109375" style="1" customWidth="1"/>
    <col min="8" max="8" width="27.140625" style="1" bestFit="1" customWidth="1"/>
    <col min="9" max="9" width="30" style="1" customWidth="1"/>
    <col min="10" max="10" width="24" style="1" customWidth="1"/>
    <col min="11" max="11" width="17.42578125" style="1" bestFit="1" customWidth="1"/>
    <col min="12" max="12" width="11.5703125" style="1"/>
    <col min="13" max="13" width="20" style="1" bestFit="1" customWidth="1"/>
    <col min="14" max="16384" width="11.5703125" style="1"/>
  </cols>
  <sheetData>
    <row r="1" spans="1:11" ht="27.75" customHeight="1" x14ac:dyDescent="0.2">
      <c r="A1" s="159"/>
      <c r="B1" s="159"/>
      <c r="C1" s="160" t="s">
        <v>1</v>
      </c>
      <c r="D1" s="161"/>
      <c r="E1" s="161"/>
      <c r="F1" s="161"/>
      <c r="G1" s="161"/>
      <c r="H1" s="161"/>
      <c r="I1" s="162" t="s">
        <v>2</v>
      </c>
      <c r="J1" s="162"/>
    </row>
    <row r="2" spans="1:11" ht="23.25" customHeight="1" x14ac:dyDescent="0.2">
      <c r="A2" s="159"/>
      <c r="B2" s="159"/>
      <c r="C2" s="160"/>
      <c r="D2" s="161"/>
      <c r="E2" s="161"/>
      <c r="F2" s="161"/>
      <c r="G2" s="161"/>
      <c r="H2" s="161"/>
      <c r="I2" s="162" t="s">
        <v>3</v>
      </c>
      <c r="J2" s="162"/>
    </row>
    <row r="3" spans="1:11" ht="23.25" customHeight="1" x14ac:dyDescent="0.2">
      <c r="A3" s="159"/>
      <c r="B3" s="159"/>
      <c r="C3" s="161"/>
      <c r="D3" s="161"/>
      <c r="E3" s="161"/>
      <c r="F3" s="161"/>
      <c r="G3" s="161"/>
      <c r="H3" s="161"/>
      <c r="I3" s="162" t="s">
        <v>4</v>
      </c>
      <c r="J3" s="162"/>
    </row>
    <row r="4" spans="1:11" ht="23.25" customHeight="1" x14ac:dyDescent="0.2">
      <c r="A4" s="116"/>
      <c r="B4" s="116"/>
      <c r="C4" s="117"/>
      <c r="D4" s="117"/>
      <c r="E4" s="117"/>
      <c r="F4" s="117"/>
      <c r="G4" s="117"/>
      <c r="H4" s="117"/>
      <c r="I4" s="118"/>
      <c r="J4" s="118"/>
    </row>
    <row r="5" spans="1:11" x14ac:dyDescent="0.2">
      <c r="A5" s="2"/>
      <c r="B5" s="2"/>
    </row>
    <row r="7" spans="1:11" ht="50.25" customHeight="1" x14ac:dyDescent="0.2">
      <c r="A7" s="133" t="s">
        <v>68</v>
      </c>
      <c r="B7" s="133"/>
      <c r="C7" s="133"/>
      <c r="D7" s="133"/>
      <c r="E7" s="133"/>
      <c r="F7" s="134" t="s">
        <v>5</v>
      </c>
      <c r="G7" s="134"/>
      <c r="H7" s="134"/>
      <c r="I7" s="134"/>
      <c r="J7" s="134"/>
    </row>
    <row r="8" spans="1:11" ht="29.45" customHeight="1" x14ac:dyDescent="0.2">
      <c r="A8" s="135" t="s">
        <v>57</v>
      </c>
      <c r="B8" s="135"/>
      <c r="C8" s="141" t="s">
        <v>58</v>
      </c>
      <c r="D8" s="141" t="s">
        <v>59</v>
      </c>
      <c r="E8" s="141" t="s">
        <v>70</v>
      </c>
      <c r="F8" s="142" t="s">
        <v>61</v>
      </c>
      <c r="G8" s="141" t="s">
        <v>62</v>
      </c>
      <c r="H8" s="141" t="s">
        <v>69</v>
      </c>
      <c r="I8" s="141"/>
      <c r="J8" s="141"/>
    </row>
    <row r="9" spans="1:11" ht="18" customHeight="1" x14ac:dyDescent="0.2">
      <c r="A9" s="135"/>
      <c r="B9" s="135"/>
      <c r="C9" s="141"/>
      <c r="D9" s="141"/>
      <c r="E9" s="141"/>
      <c r="F9" s="142"/>
      <c r="G9" s="141"/>
      <c r="H9" s="46" t="s">
        <v>64</v>
      </c>
      <c r="I9" s="46" t="s">
        <v>65</v>
      </c>
      <c r="J9" s="46" t="s">
        <v>66</v>
      </c>
    </row>
    <row r="10" spans="1:11" s="16" customFormat="1" ht="78.75" customHeight="1" x14ac:dyDescent="0.2">
      <c r="A10" s="131" t="s">
        <v>162</v>
      </c>
      <c r="B10" s="131"/>
      <c r="C10" s="87" t="s">
        <v>45</v>
      </c>
      <c r="D10" s="92" t="s">
        <v>9</v>
      </c>
      <c r="E10" s="93">
        <v>1280</v>
      </c>
      <c r="F10" s="82" t="s">
        <v>192</v>
      </c>
      <c r="G10" s="84" t="s">
        <v>0</v>
      </c>
      <c r="H10" s="94">
        <v>69076795250</v>
      </c>
      <c r="I10" s="94">
        <v>0</v>
      </c>
      <c r="J10" s="94">
        <f>+H10+I10</f>
        <v>69076795250</v>
      </c>
    </row>
    <row r="11" spans="1:11" s="16" customFormat="1" ht="78.75" customHeight="1" x14ac:dyDescent="0.2">
      <c r="A11" s="131" t="s">
        <v>74</v>
      </c>
      <c r="B11" s="131"/>
      <c r="C11" s="87" t="s">
        <v>73</v>
      </c>
      <c r="D11" s="92" t="s">
        <v>7</v>
      </c>
      <c r="E11" s="95">
        <v>40</v>
      </c>
      <c r="F11" s="89" t="s">
        <v>193</v>
      </c>
      <c r="G11" s="82" t="s">
        <v>0</v>
      </c>
      <c r="H11" s="94">
        <v>0</v>
      </c>
      <c r="I11" s="94">
        <v>15600000000</v>
      </c>
      <c r="J11" s="94">
        <f>+H11+I11</f>
        <v>15600000000</v>
      </c>
    </row>
    <row r="12" spans="1:11" s="16" customFormat="1" ht="47.25" customHeight="1" x14ac:dyDescent="0.2">
      <c r="A12" s="131" t="s">
        <v>46</v>
      </c>
      <c r="B12" s="131"/>
      <c r="C12" s="131" t="s">
        <v>47</v>
      </c>
      <c r="D12" s="92" t="s">
        <v>7</v>
      </c>
      <c r="E12" s="95">
        <v>24</v>
      </c>
      <c r="F12" s="153" t="s">
        <v>194</v>
      </c>
      <c r="G12" s="154" t="s">
        <v>0</v>
      </c>
      <c r="H12" s="155">
        <v>0</v>
      </c>
      <c r="I12" s="155">
        <f>350400000+6754800000</f>
        <v>7105200000</v>
      </c>
      <c r="J12" s="155">
        <f>+H12+I12</f>
        <v>7105200000</v>
      </c>
      <c r="K12" s="96"/>
    </row>
    <row r="13" spans="1:11" s="16" customFormat="1" ht="47.25" customHeight="1" x14ac:dyDescent="0.2">
      <c r="A13" s="131"/>
      <c r="B13" s="131"/>
      <c r="C13" s="131"/>
      <c r="D13" s="92" t="s">
        <v>9</v>
      </c>
      <c r="E13" s="95">
        <v>2</v>
      </c>
      <c r="F13" s="153"/>
      <c r="G13" s="154"/>
      <c r="H13" s="155"/>
      <c r="I13" s="155"/>
      <c r="J13" s="155"/>
      <c r="K13" s="97"/>
    </row>
    <row r="14" spans="1:11" s="16" customFormat="1" ht="49.5" customHeight="1" x14ac:dyDescent="0.2">
      <c r="A14" s="131" t="s">
        <v>169</v>
      </c>
      <c r="B14" s="131"/>
      <c r="C14" s="87" t="s">
        <v>79</v>
      </c>
      <c r="D14" s="92" t="s">
        <v>10</v>
      </c>
      <c r="E14" s="95">
        <v>4</v>
      </c>
      <c r="F14" s="98" t="s">
        <v>194</v>
      </c>
      <c r="G14" s="82" t="s">
        <v>0</v>
      </c>
      <c r="H14" s="94">
        <f>4*206000000</f>
        <v>824000000</v>
      </c>
      <c r="I14" s="94">
        <v>0</v>
      </c>
      <c r="J14" s="86">
        <f>+I14+H14</f>
        <v>824000000</v>
      </c>
    </row>
    <row r="15" spans="1:11" s="16" customFormat="1" ht="61.5" customHeight="1" x14ac:dyDescent="0.2">
      <c r="A15" s="132" t="s">
        <v>71</v>
      </c>
      <c r="B15" s="132"/>
      <c r="C15" s="87" t="s">
        <v>6</v>
      </c>
      <c r="D15" s="92" t="s">
        <v>7</v>
      </c>
      <c r="E15" s="95">
        <v>80</v>
      </c>
      <c r="F15" s="98" t="s">
        <v>194</v>
      </c>
      <c r="G15" s="82" t="s">
        <v>0</v>
      </c>
      <c r="H15" s="94">
        <v>0</v>
      </c>
      <c r="I15" s="99">
        <v>39427600000</v>
      </c>
      <c r="J15" s="94">
        <f>+H15+I15</f>
        <v>39427600000</v>
      </c>
    </row>
    <row r="16" spans="1:11" s="16" customFormat="1" ht="49.5" customHeight="1" x14ac:dyDescent="0.2">
      <c r="A16" s="132" t="s">
        <v>72</v>
      </c>
      <c r="B16" s="132"/>
      <c r="C16" s="87" t="s">
        <v>8</v>
      </c>
      <c r="D16" s="92" t="s">
        <v>7</v>
      </c>
      <c r="E16" s="95">
        <v>289</v>
      </c>
      <c r="F16" s="98" t="s">
        <v>194</v>
      </c>
      <c r="G16" s="82" t="s">
        <v>0</v>
      </c>
      <c r="H16" s="94">
        <v>13000000000</v>
      </c>
      <c r="I16" s="99">
        <v>0</v>
      </c>
      <c r="J16" s="99">
        <f>+H16</f>
        <v>13000000000</v>
      </c>
    </row>
    <row r="17" spans="1:10" ht="78.75" customHeight="1" x14ac:dyDescent="0.2">
      <c r="A17" s="130" t="s">
        <v>76</v>
      </c>
      <c r="B17" s="130"/>
      <c r="C17" s="130"/>
      <c r="D17" s="130"/>
      <c r="E17" s="130"/>
      <c r="F17" s="130"/>
      <c r="G17" s="130"/>
      <c r="H17" s="130"/>
      <c r="I17" s="130"/>
      <c r="J17" s="130"/>
    </row>
    <row r="18" spans="1:10" x14ac:dyDescent="0.2">
      <c r="A18" s="5"/>
      <c r="B18" s="5"/>
      <c r="C18" s="5"/>
      <c r="D18" s="5"/>
      <c r="E18" s="5"/>
      <c r="F18" s="18"/>
      <c r="G18" s="5"/>
      <c r="H18" s="5"/>
      <c r="I18" s="5"/>
      <c r="J18" s="5"/>
    </row>
    <row r="19" spans="1:10" ht="37.15" customHeight="1" x14ac:dyDescent="0.2">
      <c r="A19" s="133" t="s">
        <v>83</v>
      </c>
      <c r="B19" s="133"/>
      <c r="C19" s="133"/>
      <c r="D19" s="133"/>
      <c r="E19" s="133"/>
      <c r="F19" s="134" t="s">
        <v>11</v>
      </c>
      <c r="G19" s="134"/>
      <c r="H19" s="134"/>
      <c r="I19" s="134"/>
      <c r="J19" s="134"/>
    </row>
    <row r="20" spans="1:10" ht="24.75" customHeight="1" x14ac:dyDescent="0.2">
      <c r="A20" s="135" t="s">
        <v>57</v>
      </c>
      <c r="B20" s="135"/>
      <c r="C20" s="141" t="s">
        <v>58</v>
      </c>
      <c r="D20" s="141" t="s">
        <v>59</v>
      </c>
      <c r="E20" s="141" t="s">
        <v>70</v>
      </c>
      <c r="F20" s="142" t="s">
        <v>61</v>
      </c>
      <c r="G20" s="141" t="s">
        <v>62</v>
      </c>
      <c r="H20" s="141" t="s">
        <v>69</v>
      </c>
      <c r="I20" s="141"/>
      <c r="J20" s="141"/>
    </row>
    <row r="21" spans="1:10" ht="25.5" customHeight="1" x14ac:dyDescent="0.2">
      <c r="A21" s="135"/>
      <c r="B21" s="135"/>
      <c r="C21" s="141"/>
      <c r="D21" s="141"/>
      <c r="E21" s="141"/>
      <c r="F21" s="142"/>
      <c r="G21" s="141"/>
      <c r="H21" s="46" t="s">
        <v>64</v>
      </c>
      <c r="I21" s="46" t="s">
        <v>65</v>
      </c>
      <c r="J21" s="46" t="s">
        <v>66</v>
      </c>
    </row>
    <row r="22" spans="1:10" s="16" customFormat="1" ht="84.75" customHeight="1" x14ac:dyDescent="0.2">
      <c r="A22" s="131" t="s">
        <v>170</v>
      </c>
      <c r="B22" s="131"/>
      <c r="C22" s="87" t="s">
        <v>167</v>
      </c>
      <c r="D22" s="31" t="s">
        <v>13</v>
      </c>
      <c r="E22" s="100">
        <v>8</v>
      </c>
      <c r="F22" s="98" t="s">
        <v>193</v>
      </c>
      <c r="G22" s="84" t="s">
        <v>0</v>
      </c>
      <c r="H22" s="101">
        <v>0</v>
      </c>
      <c r="I22" s="102">
        <v>2580609802</v>
      </c>
      <c r="J22" s="94">
        <f>+H22+I22</f>
        <v>2580609802</v>
      </c>
    </row>
    <row r="23" spans="1:10" s="16" customFormat="1" ht="135" x14ac:dyDescent="0.2">
      <c r="A23" s="151" t="s">
        <v>144</v>
      </c>
      <c r="B23" s="151"/>
      <c r="C23" s="87" t="s">
        <v>165</v>
      </c>
      <c r="D23" s="31" t="s">
        <v>13</v>
      </c>
      <c r="E23" s="103">
        <v>1</v>
      </c>
      <c r="F23" s="104" t="s">
        <v>193</v>
      </c>
      <c r="G23" s="82" t="s">
        <v>0</v>
      </c>
      <c r="H23" s="101">
        <v>300000000</v>
      </c>
      <c r="I23" s="101">
        <v>0</v>
      </c>
      <c r="J23" s="94">
        <f>+H23+I23</f>
        <v>300000000</v>
      </c>
    </row>
    <row r="24" spans="1:10" s="16" customFormat="1" ht="84.75" customHeight="1" x14ac:dyDescent="0.2">
      <c r="A24" s="131" t="s">
        <v>142</v>
      </c>
      <c r="B24" s="131"/>
      <c r="C24" s="87" t="s">
        <v>84</v>
      </c>
      <c r="D24" s="31" t="s">
        <v>13</v>
      </c>
      <c r="E24" s="100">
        <v>3</v>
      </c>
      <c r="F24" s="104" t="s">
        <v>193</v>
      </c>
      <c r="G24" s="84" t="s">
        <v>0</v>
      </c>
      <c r="H24" s="101">
        <v>0</v>
      </c>
      <c r="I24" s="105">
        <v>7883466134</v>
      </c>
      <c r="J24" s="102">
        <f>+H24+I24</f>
        <v>7883466134</v>
      </c>
    </row>
    <row r="25" spans="1:10" s="16" customFormat="1" ht="84.75" customHeight="1" x14ac:dyDescent="0.2">
      <c r="A25" s="131" t="s">
        <v>166</v>
      </c>
      <c r="B25" s="131"/>
      <c r="C25" s="87" t="s">
        <v>14</v>
      </c>
      <c r="D25" s="31" t="s">
        <v>13</v>
      </c>
      <c r="E25" s="100">
        <v>1</v>
      </c>
      <c r="F25" s="104" t="s">
        <v>193</v>
      </c>
      <c r="G25" s="84" t="s">
        <v>0</v>
      </c>
      <c r="H25" s="101">
        <v>0</v>
      </c>
      <c r="I25" s="105">
        <v>222950868</v>
      </c>
      <c r="J25" s="102">
        <f>+I25</f>
        <v>222950868</v>
      </c>
    </row>
    <row r="26" spans="1:10" s="16" customFormat="1" ht="60.75" customHeight="1" x14ac:dyDescent="0.2">
      <c r="A26" s="131" t="s">
        <v>147</v>
      </c>
      <c r="B26" s="131"/>
      <c r="C26" s="87" t="s">
        <v>81</v>
      </c>
      <c r="D26" s="92" t="s">
        <v>77</v>
      </c>
      <c r="E26" s="106">
        <v>1</v>
      </c>
      <c r="F26" s="98" t="s">
        <v>195</v>
      </c>
      <c r="G26" s="82" t="s">
        <v>0</v>
      </c>
      <c r="H26" s="152" t="s">
        <v>80</v>
      </c>
      <c r="I26" s="152"/>
      <c r="J26" s="152"/>
    </row>
    <row r="27" spans="1:10" s="16" customFormat="1" ht="60.75" customHeight="1" x14ac:dyDescent="0.2">
      <c r="A27" s="131" t="s">
        <v>88</v>
      </c>
      <c r="B27" s="131"/>
      <c r="C27" s="87" t="s">
        <v>87</v>
      </c>
      <c r="D27" s="31" t="s">
        <v>13</v>
      </c>
      <c r="E27" s="100">
        <v>68</v>
      </c>
      <c r="F27" s="121" t="s">
        <v>195</v>
      </c>
      <c r="G27" s="82" t="s">
        <v>0</v>
      </c>
      <c r="H27" s="94">
        <f>28976000000+5900000000</f>
        <v>34876000000</v>
      </c>
      <c r="I27" s="101">
        <v>0</v>
      </c>
      <c r="J27" s="102">
        <f>+I27+H27</f>
        <v>34876000000</v>
      </c>
    </row>
    <row r="28" spans="1:10" s="16" customFormat="1" ht="82.5" customHeight="1" x14ac:dyDescent="0.2">
      <c r="A28" s="131" t="s">
        <v>143</v>
      </c>
      <c r="B28" s="131"/>
      <c r="C28" s="87" t="s">
        <v>12</v>
      </c>
      <c r="D28" s="31" t="s">
        <v>13</v>
      </c>
      <c r="E28" s="100">
        <v>120</v>
      </c>
      <c r="F28" s="121" t="s">
        <v>195</v>
      </c>
      <c r="G28" s="82" t="s">
        <v>0</v>
      </c>
      <c r="H28" s="94">
        <v>27510200516</v>
      </c>
      <c r="I28" s="94">
        <v>0</v>
      </c>
      <c r="J28" s="94">
        <f>+H28+I28</f>
        <v>27510200516</v>
      </c>
    </row>
    <row r="29" spans="1:10" s="16" customFormat="1" ht="91.5" customHeight="1" x14ac:dyDescent="0.2">
      <c r="A29" s="131" t="s">
        <v>172</v>
      </c>
      <c r="B29" s="131"/>
      <c r="C29" s="87" t="s">
        <v>86</v>
      </c>
      <c r="D29" s="31" t="s">
        <v>13</v>
      </c>
      <c r="E29" s="100">
        <v>4</v>
      </c>
      <c r="F29" s="121" t="s">
        <v>195</v>
      </c>
      <c r="G29" s="82" t="s">
        <v>0</v>
      </c>
      <c r="H29" s="101">
        <v>0</v>
      </c>
      <c r="I29" s="107">
        <v>76285714286</v>
      </c>
      <c r="J29" s="94">
        <f>+H29+I29</f>
        <v>76285714286</v>
      </c>
    </row>
    <row r="30" spans="1:10" s="16" customFormat="1" ht="72.75" customHeight="1" x14ac:dyDescent="0.2">
      <c r="A30" s="131" t="s">
        <v>171</v>
      </c>
      <c r="B30" s="131"/>
      <c r="C30" s="87" t="s">
        <v>15</v>
      </c>
      <c r="D30" s="31" t="s">
        <v>13</v>
      </c>
      <c r="E30" s="100">
        <v>2</v>
      </c>
      <c r="F30" s="20" t="s">
        <v>196</v>
      </c>
      <c r="G30" s="82" t="s">
        <v>0</v>
      </c>
      <c r="H30" s="101">
        <v>0</v>
      </c>
      <c r="I30" s="101">
        <v>492928673</v>
      </c>
      <c r="J30" s="94">
        <f>+H30+I30</f>
        <v>492928673</v>
      </c>
    </row>
    <row r="31" spans="1:10" s="16" customFormat="1" ht="62.25" customHeight="1" x14ac:dyDescent="0.2">
      <c r="A31" s="131" t="s">
        <v>168</v>
      </c>
      <c r="B31" s="131"/>
      <c r="C31" s="87" t="s">
        <v>85</v>
      </c>
      <c r="D31" s="31" t="s">
        <v>13</v>
      </c>
      <c r="E31" s="100">
        <v>1</v>
      </c>
      <c r="F31" s="20" t="s">
        <v>196</v>
      </c>
      <c r="G31" s="82" t="s">
        <v>0</v>
      </c>
      <c r="H31" s="101">
        <v>0</v>
      </c>
      <c r="I31" s="101">
        <v>755000000</v>
      </c>
      <c r="J31" s="94">
        <f>+H31+I31</f>
        <v>755000000</v>
      </c>
    </row>
    <row r="32" spans="1:10" s="16" customFormat="1" ht="62.25" customHeight="1" x14ac:dyDescent="0.2">
      <c r="A32" s="131" t="s">
        <v>173</v>
      </c>
      <c r="B32" s="131"/>
      <c r="C32" s="87" t="s">
        <v>174</v>
      </c>
      <c r="D32" s="31" t="s">
        <v>175</v>
      </c>
      <c r="E32" s="100">
        <v>15</v>
      </c>
      <c r="F32" s="20" t="s">
        <v>194</v>
      </c>
      <c r="G32" s="82" t="s">
        <v>0</v>
      </c>
      <c r="H32" s="156" t="s">
        <v>80</v>
      </c>
      <c r="I32" s="157"/>
      <c r="J32" s="158"/>
    </row>
    <row r="33" spans="1:10" s="16" customFormat="1" ht="105.75" customHeight="1" x14ac:dyDescent="0.2">
      <c r="A33" s="131" t="s">
        <v>16</v>
      </c>
      <c r="B33" s="131"/>
      <c r="C33" s="87" t="s">
        <v>89</v>
      </c>
      <c r="D33" s="31" t="s">
        <v>17</v>
      </c>
      <c r="E33" s="103">
        <v>9100</v>
      </c>
      <c r="F33" s="20" t="s">
        <v>194</v>
      </c>
      <c r="G33" s="82" t="s">
        <v>0</v>
      </c>
      <c r="H33" s="152" t="s">
        <v>80</v>
      </c>
      <c r="I33" s="152"/>
      <c r="J33" s="152"/>
    </row>
    <row r="34" spans="1:10" s="16" customFormat="1" ht="80.25" customHeight="1" x14ac:dyDescent="0.2">
      <c r="A34" s="131" t="s">
        <v>141</v>
      </c>
      <c r="B34" s="131"/>
      <c r="C34" s="87" t="s">
        <v>75</v>
      </c>
      <c r="D34" s="92" t="s">
        <v>10</v>
      </c>
      <c r="E34" s="95">
        <v>200</v>
      </c>
      <c r="F34" s="20" t="s">
        <v>194</v>
      </c>
      <c r="G34" s="82" t="s">
        <v>0</v>
      </c>
      <c r="H34" s="94">
        <v>16800000000</v>
      </c>
      <c r="I34" s="94">
        <v>0</v>
      </c>
      <c r="J34" s="86">
        <f>+I34+H34</f>
        <v>16800000000</v>
      </c>
    </row>
    <row r="35" spans="1:10" s="16" customFormat="1" ht="95.25" customHeight="1" x14ac:dyDescent="0.2">
      <c r="A35" s="151" t="s">
        <v>183</v>
      </c>
      <c r="B35" s="151"/>
      <c r="C35" s="87" t="s">
        <v>182</v>
      </c>
      <c r="D35" s="31" t="s">
        <v>13</v>
      </c>
      <c r="E35" s="103">
        <v>12</v>
      </c>
      <c r="F35" s="104" t="s">
        <v>197</v>
      </c>
      <c r="G35" s="82" t="s">
        <v>0</v>
      </c>
      <c r="H35" s="101">
        <v>4000000000</v>
      </c>
      <c r="I35" s="101">
        <v>0</v>
      </c>
      <c r="J35" s="94">
        <f>+H35+I35</f>
        <v>4000000000</v>
      </c>
    </row>
    <row r="36" spans="1:10" s="16" customFormat="1" ht="105.75" customHeight="1" x14ac:dyDescent="0.2">
      <c r="A36" s="131" t="s">
        <v>172</v>
      </c>
      <c r="B36" s="131"/>
      <c r="C36" s="87" t="s">
        <v>86</v>
      </c>
      <c r="D36" s="108" t="s">
        <v>13</v>
      </c>
      <c r="E36" s="100">
        <v>4</v>
      </c>
      <c r="F36" s="20" t="s">
        <v>198</v>
      </c>
      <c r="G36" s="82" t="s">
        <v>0</v>
      </c>
      <c r="H36" s="101">
        <v>0</v>
      </c>
      <c r="I36" s="94">
        <f>+I29</f>
        <v>76285714286</v>
      </c>
      <c r="J36" s="94">
        <f>+H36+I36</f>
        <v>76285714286</v>
      </c>
    </row>
    <row r="37" spans="1:10" s="16" customFormat="1" ht="62.25" customHeight="1" x14ac:dyDescent="0.2">
      <c r="A37" s="146" t="s">
        <v>158</v>
      </c>
      <c r="B37" s="147"/>
      <c r="C37" s="87" t="s">
        <v>159</v>
      </c>
      <c r="D37" s="108" t="s">
        <v>160</v>
      </c>
      <c r="E37" s="109">
        <v>1</v>
      </c>
      <c r="F37" s="104" t="s">
        <v>161</v>
      </c>
      <c r="G37" s="82" t="s">
        <v>0</v>
      </c>
      <c r="H37" s="143" t="s">
        <v>80</v>
      </c>
      <c r="I37" s="144"/>
      <c r="J37" s="145"/>
    </row>
    <row r="38" spans="1:10" ht="31.5" customHeight="1" x14ac:dyDescent="0.2">
      <c r="A38" s="130" t="s">
        <v>78</v>
      </c>
      <c r="B38" s="130"/>
      <c r="C38" s="130"/>
      <c r="D38" s="130"/>
      <c r="E38" s="130"/>
      <c r="F38" s="130"/>
      <c r="G38" s="130"/>
      <c r="H38" s="130"/>
      <c r="I38" s="130"/>
      <c r="J38" s="130"/>
    </row>
    <row r="39" spans="1:10" x14ac:dyDescent="0.2">
      <c r="A39" s="5"/>
      <c r="B39" s="5"/>
      <c r="C39" s="5"/>
      <c r="D39" s="5"/>
      <c r="E39" s="5"/>
      <c r="F39" s="18"/>
      <c r="G39" s="5"/>
      <c r="H39" s="5"/>
      <c r="I39" s="5"/>
      <c r="J39" s="5"/>
    </row>
    <row r="40" spans="1:10" ht="54" customHeight="1" x14ac:dyDescent="0.2">
      <c r="A40" s="133" t="s">
        <v>127</v>
      </c>
      <c r="B40" s="133"/>
      <c r="C40" s="133"/>
      <c r="D40" s="133"/>
      <c r="E40" s="133"/>
      <c r="F40" s="134" t="s">
        <v>107</v>
      </c>
      <c r="G40" s="134"/>
      <c r="H40" s="134"/>
      <c r="I40" s="134"/>
      <c r="J40" s="134"/>
    </row>
    <row r="41" spans="1:10" ht="21" customHeight="1" x14ac:dyDescent="0.2">
      <c r="A41" s="135" t="s">
        <v>57</v>
      </c>
      <c r="B41" s="135"/>
      <c r="C41" s="141" t="s">
        <v>58</v>
      </c>
      <c r="D41" s="141" t="s">
        <v>59</v>
      </c>
      <c r="E41" s="141" t="s">
        <v>70</v>
      </c>
      <c r="F41" s="142" t="s">
        <v>61</v>
      </c>
      <c r="G41" s="141" t="s">
        <v>62</v>
      </c>
      <c r="H41" s="141" t="s">
        <v>69</v>
      </c>
      <c r="I41" s="141"/>
      <c r="J41" s="141"/>
    </row>
    <row r="42" spans="1:10" ht="26.25" customHeight="1" x14ac:dyDescent="0.2">
      <c r="A42" s="135"/>
      <c r="B42" s="135"/>
      <c r="C42" s="141"/>
      <c r="D42" s="141"/>
      <c r="E42" s="141"/>
      <c r="F42" s="142"/>
      <c r="G42" s="141"/>
      <c r="H42" s="46" t="s">
        <v>64</v>
      </c>
      <c r="I42" s="46" t="s">
        <v>65</v>
      </c>
      <c r="J42" s="46" t="s">
        <v>66</v>
      </c>
    </row>
    <row r="43" spans="1:10" ht="84.75" customHeight="1" x14ac:dyDescent="0.2">
      <c r="A43" s="132" t="s">
        <v>120</v>
      </c>
      <c r="B43" s="132"/>
      <c r="C43" s="49" t="s">
        <v>110</v>
      </c>
      <c r="D43" s="29" t="s">
        <v>50</v>
      </c>
      <c r="E43" s="29" t="s">
        <v>50</v>
      </c>
      <c r="F43" s="20" t="s">
        <v>51</v>
      </c>
      <c r="G43" s="29" t="s">
        <v>20</v>
      </c>
      <c r="H43" s="150" t="s">
        <v>50</v>
      </c>
      <c r="I43" s="150"/>
      <c r="J43" s="150"/>
    </row>
    <row r="44" spans="1:10" ht="211.5" customHeight="1" x14ac:dyDescent="0.2">
      <c r="A44" s="131" t="s">
        <v>116</v>
      </c>
      <c r="B44" s="132"/>
      <c r="C44" s="80" t="s">
        <v>117</v>
      </c>
      <c r="D44" s="63" t="s">
        <v>25</v>
      </c>
      <c r="E44" s="63">
        <v>316</v>
      </c>
      <c r="F44" s="64" t="s">
        <v>199</v>
      </c>
      <c r="G44" s="63" t="s">
        <v>20</v>
      </c>
      <c r="H44" s="65">
        <v>0</v>
      </c>
      <c r="I44" s="65">
        <v>1588000000</v>
      </c>
      <c r="J44" s="66">
        <f>+H44+I44</f>
        <v>1588000000</v>
      </c>
    </row>
    <row r="45" spans="1:10" ht="156.75" customHeight="1" x14ac:dyDescent="0.2">
      <c r="A45" s="181" t="s">
        <v>148</v>
      </c>
      <c r="B45" s="182"/>
      <c r="C45" s="70" t="s">
        <v>112</v>
      </c>
      <c r="D45" s="31" t="s">
        <v>125</v>
      </c>
      <c r="E45" s="31" t="s">
        <v>126</v>
      </c>
      <c r="F45" s="69">
        <v>42795</v>
      </c>
      <c r="G45" s="68" t="s">
        <v>20</v>
      </c>
      <c r="H45" s="143" t="s">
        <v>80</v>
      </c>
      <c r="I45" s="144"/>
      <c r="J45" s="145"/>
    </row>
    <row r="46" spans="1:10" ht="230.25" customHeight="1" x14ac:dyDescent="0.2">
      <c r="A46" s="131" t="s">
        <v>122</v>
      </c>
      <c r="B46" s="131"/>
      <c r="C46" s="131" t="s">
        <v>177</v>
      </c>
      <c r="D46" s="183" t="s">
        <v>25</v>
      </c>
      <c r="E46" s="183">
        <v>1150</v>
      </c>
      <c r="F46" s="184" t="s">
        <v>200</v>
      </c>
      <c r="G46" s="183" t="s">
        <v>20</v>
      </c>
      <c r="H46" s="186">
        <v>0</v>
      </c>
      <c r="I46" s="186">
        <f>2059950000+4132000000</f>
        <v>6191950000</v>
      </c>
      <c r="J46" s="187">
        <f>+H46+I46</f>
        <v>6191950000</v>
      </c>
    </row>
    <row r="47" spans="1:10" ht="189" customHeight="1" x14ac:dyDescent="0.2">
      <c r="A47" s="131"/>
      <c r="B47" s="131"/>
      <c r="C47" s="131"/>
      <c r="D47" s="183"/>
      <c r="E47" s="183"/>
      <c r="F47" s="184"/>
      <c r="G47" s="183"/>
      <c r="H47" s="186"/>
      <c r="I47" s="186"/>
      <c r="J47" s="187"/>
    </row>
    <row r="48" spans="1:10" ht="180" x14ac:dyDescent="0.2">
      <c r="A48" s="131" t="s">
        <v>123</v>
      </c>
      <c r="B48" s="131"/>
      <c r="C48" s="62" t="s">
        <v>53</v>
      </c>
      <c r="D48" s="63" t="s">
        <v>52</v>
      </c>
      <c r="E48" s="63">
        <v>65</v>
      </c>
      <c r="F48" s="64" t="s">
        <v>195</v>
      </c>
      <c r="G48" s="63" t="s">
        <v>20</v>
      </c>
      <c r="H48" s="148" t="s">
        <v>111</v>
      </c>
      <c r="I48" s="148"/>
      <c r="J48" s="148"/>
    </row>
    <row r="49" spans="1:13" ht="135" x14ac:dyDescent="0.2">
      <c r="A49" s="132" t="s">
        <v>146</v>
      </c>
      <c r="B49" s="132"/>
      <c r="C49" s="67" t="s">
        <v>108</v>
      </c>
      <c r="D49" s="63" t="s">
        <v>26</v>
      </c>
      <c r="E49" s="7">
        <v>1</v>
      </c>
      <c r="F49" s="120" t="s">
        <v>195</v>
      </c>
      <c r="G49" s="63" t="s">
        <v>20</v>
      </c>
      <c r="H49" s="148" t="s">
        <v>49</v>
      </c>
      <c r="I49" s="148"/>
      <c r="J49" s="148"/>
    </row>
    <row r="50" spans="1:13" ht="66.75" customHeight="1" x14ac:dyDescent="0.2">
      <c r="A50" s="132" t="s">
        <v>114</v>
      </c>
      <c r="B50" s="132"/>
      <c r="C50" s="62" t="s">
        <v>19</v>
      </c>
      <c r="D50" s="63" t="s">
        <v>25</v>
      </c>
      <c r="E50" s="63">
        <v>110</v>
      </c>
      <c r="F50" s="120" t="s">
        <v>195</v>
      </c>
      <c r="G50" s="63" t="s">
        <v>20</v>
      </c>
      <c r="H50" s="65">
        <v>0</v>
      </c>
      <c r="I50" s="65">
        <v>3300000000</v>
      </c>
      <c r="J50" s="66">
        <f>+H50+I50</f>
        <v>3300000000</v>
      </c>
    </row>
    <row r="51" spans="1:13" ht="164.25" customHeight="1" x14ac:dyDescent="0.2">
      <c r="A51" s="129" t="s">
        <v>55</v>
      </c>
      <c r="B51" s="129"/>
      <c r="C51" s="67" t="s">
        <v>113</v>
      </c>
      <c r="D51" s="31" t="s">
        <v>25</v>
      </c>
      <c r="E51" s="31">
        <v>5</v>
      </c>
      <c r="F51" s="120" t="s">
        <v>195</v>
      </c>
      <c r="G51" s="63" t="s">
        <v>20</v>
      </c>
      <c r="H51" s="65">
        <v>0</v>
      </c>
      <c r="I51" s="65">
        <f>300000000+1360000000</f>
        <v>1660000000</v>
      </c>
      <c r="J51" s="65">
        <f>+H51+I51</f>
        <v>1660000000</v>
      </c>
    </row>
    <row r="52" spans="1:13" s="16" customFormat="1" ht="156" customHeight="1" x14ac:dyDescent="0.2">
      <c r="A52" s="132" t="s">
        <v>121</v>
      </c>
      <c r="B52" s="132"/>
      <c r="C52" s="91" t="s">
        <v>109</v>
      </c>
      <c r="D52" s="88" t="s">
        <v>26</v>
      </c>
      <c r="E52" s="7">
        <v>1</v>
      </c>
      <c r="F52" s="89" t="s">
        <v>201</v>
      </c>
      <c r="G52" s="88" t="s">
        <v>20</v>
      </c>
      <c r="H52" s="149" t="s">
        <v>27</v>
      </c>
      <c r="I52" s="149"/>
      <c r="J52" s="149"/>
    </row>
    <row r="53" spans="1:13" s="16" customFormat="1" ht="63.75" customHeight="1" x14ac:dyDescent="0.2">
      <c r="A53" s="131" t="s">
        <v>179</v>
      </c>
      <c r="B53" s="132"/>
      <c r="C53" s="87" t="s">
        <v>21</v>
      </c>
      <c r="D53" s="88" t="s">
        <v>25</v>
      </c>
      <c r="E53" s="88">
        <v>13</v>
      </c>
      <c r="F53" s="120" t="s">
        <v>201</v>
      </c>
      <c r="G53" s="88" t="s">
        <v>20</v>
      </c>
      <c r="H53" s="85">
        <v>0</v>
      </c>
      <c r="I53" s="85">
        <v>3500000000</v>
      </c>
      <c r="J53" s="86">
        <f t="shared" ref="J53:J58" si="0">+H53+I53</f>
        <v>3500000000</v>
      </c>
    </row>
    <row r="54" spans="1:13" s="16" customFormat="1" ht="109.5" customHeight="1" x14ac:dyDescent="0.2">
      <c r="A54" s="131" t="s">
        <v>176</v>
      </c>
      <c r="B54" s="131"/>
      <c r="C54" s="87" t="s">
        <v>48</v>
      </c>
      <c r="D54" s="88" t="s">
        <v>25</v>
      </c>
      <c r="E54" s="88">
        <v>7</v>
      </c>
      <c r="F54" s="120" t="s">
        <v>201</v>
      </c>
      <c r="G54" s="88" t="s">
        <v>20</v>
      </c>
      <c r="H54" s="85">
        <v>0</v>
      </c>
      <c r="I54" s="85">
        <v>1500000000</v>
      </c>
      <c r="J54" s="86">
        <f t="shared" si="0"/>
        <v>1500000000</v>
      </c>
    </row>
    <row r="55" spans="1:13" s="16" customFormat="1" ht="88.5" customHeight="1" x14ac:dyDescent="0.2">
      <c r="A55" s="131" t="s">
        <v>145</v>
      </c>
      <c r="B55" s="131"/>
      <c r="C55" s="87" t="s">
        <v>24</v>
      </c>
      <c r="D55" s="88" t="s">
        <v>52</v>
      </c>
      <c r="E55" s="88">
        <v>12</v>
      </c>
      <c r="F55" s="120" t="s">
        <v>201</v>
      </c>
      <c r="G55" s="88" t="s">
        <v>20</v>
      </c>
      <c r="H55" s="85">
        <v>0</v>
      </c>
      <c r="I55" s="85">
        <v>500000000</v>
      </c>
      <c r="J55" s="86">
        <f t="shared" si="0"/>
        <v>500000000</v>
      </c>
      <c r="M55" s="110"/>
    </row>
    <row r="56" spans="1:13" s="16" customFormat="1" ht="89.25" customHeight="1" x14ac:dyDescent="0.2">
      <c r="A56" s="131" t="s">
        <v>115</v>
      </c>
      <c r="B56" s="131"/>
      <c r="C56" s="87" t="s">
        <v>22</v>
      </c>
      <c r="D56" s="88" t="s">
        <v>23</v>
      </c>
      <c r="E56" s="88">
        <v>200</v>
      </c>
      <c r="F56" s="89" t="s">
        <v>203</v>
      </c>
      <c r="G56" s="88" t="s">
        <v>20</v>
      </c>
      <c r="H56" s="85">
        <v>0</v>
      </c>
      <c r="I56" s="111">
        <v>1000019920</v>
      </c>
      <c r="J56" s="86">
        <f t="shared" si="0"/>
        <v>1000019920</v>
      </c>
    </row>
    <row r="57" spans="1:13" s="16" customFormat="1" ht="157.5" customHeight="1" x14ac:dyDescent="0.2">
      <c r="A57" s="132" t="s">
        <v>119</v>
      </c>
      <c r="B57" s="132"/>
      <c r="C57" s="50" t="s">
        <v>118</v>
      </c>
      <c r="D57" s="88" t="s">
        <v>52</v>
      </c>
      <c r="E57" s="88">
        <v>160</v>
      </c>
      <c r="F57" s="120" t="s">
        <v>198</v>
      </c>
      <c r="G57" s="88" t="s">
        <v>20</v>
      </c>
      <c r="H57" s="85">
        <v>0</v>
      </c>
      <c r="I57" s="85">
        <f>400000000+750000000</f>
        <v>1150000000</v>
      </c>
      <c r="J57" s="86">
        <f t="shared" si="0"/>
        <v>1150000000</v>
      </c>
    </row>
    <row r="58" spans="1:13" s="16" customFormat="1" ht="120.75" customHeight="1" x14ac:dyDescent="0.2">
      <c r="A58" s="131" t="s">
        <v>178</v>
      </c>
      <c r="B58" s="132"/>
      <c r="C58" s="87" t="s">
        <v>191</v>
      </c>
      <c r="D58" s="88" t="s">
        <v>25</v>
      </c>
      <c r="E58" s="88">
        <v>100</v>
      </c>
      <c r="F58" s="89" t="s">
        <v>197</v>
      </c>
      <c r="G58" s="88" t="s">
        <v>20</v>
      </c>
      <c r="H58" s="85">
        <v>0</v>
      </c>
      <c r="I58" s="85">
        <v>516000000</v>
      </c>
      <c r="J58" s="86">
        <f t="shared" si="0"/>
        <v>516000000</v>
      </c>
    </row>
    <row r="59" spans="1:13" s="8" customFormat="1" ht="43.5" customHeight="1" x14ac:dyDescent="0.2">
      <c r="A59" s="130" t="s">
        <v>78</v>
      </c>
      <c r="B59" s="130"/>
      <c r="C59" s="130"/>
      <c r="D59" s="130"/>
      <c r="E59" s="130"/>
      <c r="F59" s="130"/>
      <c r="G59" s="130"/>
      <c r="H59" s="130"/>
      <c r="I59" s="130"/>
      <c r="J59" s="130"/>
    </row>
    <row r="60" spans="1:13" x14ac:dyDescent="0.2">
      <c r="A60" s="5"/>
      <c r="B60" s="5"/>
      <c r="C60" s="5"/>
      <c r="D60" s="5"/>
      <c r="E60" s="5"/>
      <c r="F60" s="18"/>
      <c r="G60" s="5"/>
      <c r="H60" s="5"/>
      <c r="I60" s="5"/>
      <c r="J60" s="5"/>
    </row>
    <row r="61" spans="1:13" ht="36.75" customHeight="1" x14ac:dyDescent="0.2">
      <c r="A61" s="133" t="s">
        <v>105</v>
      </c>
      <c r="B61" s="133"/>
      <c r="C61" s="133"/>
      <c r="D61" s="133"/>
      <c r="E61" s="133"/>
      <c r="F61" s="134" t="s">
        <v>28</v>
      </c>
      <c r="G61" s="134"/>
      <c r="H61" s="134"/>
      <c r="I61" s="134"/>
      <c r="J61" s="134"/>
    </row>
    <row r="62" spans="1:13" ht="27.75" customHeight="1" x14ac:dyDescent="0.2">
      <c r="A62" s="135" t="s">
        <v>57</v>
      </c>
      <c r="B62" s="135"/>
      <c r="C62" s="141" t="s">
        <v>58</v>
      </c>
      <c r="D62" s="141" t="s">
        <v>59</v>
      </c>
      <c r="E62" s="141" t="s">
        <v>70</v>
      </c>
      <c r="F62" s="142" t="s">
        <v>61</v>
      </c>
      <c r="G62" s="141" t="s">
        <v>62</v>
      </c>
      <c r="H62" s="141" t="s">
        <v>69</v>
      </c>
      <c r="I62" s="141"/>
      <c r="J62" s="141"/>
    </row>
    <row r="63" spans="1:13" ht="26.25" customHeight="1" x14ac:dyDescent="0.2">
      <c r="A63" s="135"/>
      <c r="B63" s="135"/>
      <c r="C63" s="141"/>
      <c r="D63" s="141"/>
      <c r="E63" s="141"/>
      <c r="F63" s="142"/>
      <c r="G63" s="141"/>
      <c r="H63" s="46" t="s">
        <v>64</v>
      </c>
      <c r="I63" s="46" t="s">
        <v>65</v>
      </c>
      <c r="J63" s="46" t="s">
        <v>66</v>
      </c>
    </row>
    <row r="64" spans="1:13" ht="80.25" customHeight="1" x14ac:dyDescent="0.2">
      <c r="A64" s="167" t="s">
        <v>149</v>
      </c>
      <c r="B64" s="167"/>
      <c r="C64" s="76" t="s">
        <v>130</v>
      </c>
      <c r="D64" s="75" t="s">
        <v>129</v>
      </c>
      <c r="E64" s="25">
        <v>4</v>
      </c>
      <c r="F64" s="77" t="s">
        <v>195</v>
      </c>
      <c r="G64" s="74" t="s">
        <v>30</v>
      </c>
      <c r="H64" s="170" t="s">
        <v>80</v>
      </c>
      <c r="I64" s="170"/>
      <c r="J64" s="170"/>
    </row>
    <row r="65" spans="1:10" ht="90" x14ac:dyDescent="0.2">
      <c r="A65" s="167" t="s">
        <v>31</v>
      </c>
      <c r="B65" s="167"/>
      <c r="C65" s="76" t="s">
        <v>32</v>
      </c>
      <c r="D65" s="74" t="s">
        <v>33</v>
      </c>
      <c r="E65" s="74">
        <v>280</v>
      </c>
      <c r="F65" s="77" t="s">
        <v>195</v>
      </c>
      <c r="G65" s="74" t="s">
        <v>30</v>
      </c>
      <c r="H65" s="78">
        <v>0</v>
      </c>
      <c r="I65" s="119">
        <v>4465000000</v>
      </c>
      <c r="J65" s="79">
        <f>+I65</f>
        <v>4465000000</v>
      </c>
    </row>
    <row r="66" spans="1:10" ht="111" customHeight="1" x14ac:dyDescent="0.2">
      <c r="A66" s="167" t="s">
        <v>128</v>
      </c>
      <c r="B66" s="167"/>
      <c r="C66" s="76" t="s">
        <v>29</v>
      </c>
      <c r="D66" s="74" t="s">
        <v>23</v>
      </c>
      <c r="E66" s="74">
        <v>17000</v>
      </c>
      <c r="F66" s="21" t="s">
        <v>202</v>
      </c>
      <c r="G66" s="74" t="s">
        <v>30</v>
      </c>
      <c r="H66" s="3">
        <v>0</v>
      </c>
      <c r="I66" s="9">
        <v>1800000000</v>
      </c>
      <c r="J66" s="9">
        <f>+H66+I66</f>
        <v>1800000000</v>
      </c>
    </row>
    <row r="67" spans="1:10" s="16" customFormat="1" ht="45" customHeight="1" x14ac:dyDescent="0.2">
      <c r="A67" s="130" t="s">
        <v>78</v>
      </c>
      <c r="B67" s="130"/>
      <c r="C67" s="130"/>
      <c r="D67" s="130"/>
      <c r="E67" s="130"/>
      <c r="F67" s="130"/>
      <c r="G67" s="130"/>
      <c r="H67" s="130"/>
      <c r="I67" s="130"/>
      <c r="J67" s="130"/>
    </row>
    <row r="68" spans="1:10" s="16" customFormat="1" ht="13.5" customHeight="1" x14ac:dyDescent="0.2">
      <c r="A68" s="15"/>
      <c r="B68" s="15"/>
      <c r="C68" s="15"/>
      <c r="D68" s="15"/>
      <c r="E68" s="15"/>
      <c r="F68" s="22"/>
      <c r="G68" s="15"/>
      <c r="H68" s="15"/>
      <c r="I68" s="15"/>
      <c r="J68" s="15"/>
    </row>
    <row r="69" spans="1:10" ht="30" x14ac:dyDescent="0.2">
      <c r="A69" s="133" t="s">
        <v>131</v>
      </c>
      <c r="B69" s="133"/>
      <c r="C69" s="133"/>
      <c r="D69" s="133"/>
      <c r="E69" s="133"/>
      <c r="F69" s="134" t="s">
        <v>34</v>
      </c>
      <c r="G69" s="134"/>
      <c r="H69" s="134"/>
      <c r="I69" s="134"/>
      <c r="J69" s="134"/>
    </row>
    <row r="70" spans="1:10" ht="22.5" customHeight="1" x14ac:dyDescent="0.2">
      <c r="A70" s="135" t="s">
        <v>57</v>
      </c>
      <c r="B70" s="135"/>
      <c r="C70" s="141" t="s">
        <v>58</v>
      </c>
      <c r="D70" s="141" t="s">
        <v>59</v>
      </c>
      <c r="E70" s="141" t="s">
        <v>70</v>
      </c>
      <c r="F70" s="142" t="s">
        <v>61</v>
      </c>
      <c r="G70" s="141" t="s">
        <v>62</v>
      </c>
      <c r="H70" s="141" t="s">
        <v>69</v>
      </c>
      <c r="I70" s="141"/>
      <c r="J70" s="141"/>
    </row>
    <row r="71" spans="1:10" ht="26.25" customHeight="1" x14ac:dyDescent="0.2">
      <c r="A71" s="135"/>
      <c r="B71" s="135"/>
      <c r="C71" s="141"/>
      <c r="D71" s="141"/>
      <c r="E71" s="141"/>
      <c r="F71" s="142"/>
      <c r="G71" s="141"/>
      <c r="H71" s="46" t="s">
        <v>64</v>
      </c>
      <c r="I71" s="46" t="s">
        <v>65</v>
      </c>
      <c r="J71" s="46" t="s">
        <v>66</v>
      </c>
    </row>
    <row r="72" spans="1:10" ht="90" x14ac:dyDescent="0.2">
      <c r="A72" s="188" t="s">
        <v>36</v>
      </c>
      <c r="B72" s="188"/>
      <c r="C72" s="48" t="s">
        <v>37</v>
      </c>
      <c r="D72" s="29" t="s">
        <v>41</v>
      </c>
      <c r="E72" s="12">
        <f>64</f>
        <v>64</v>
      </c>
      <c r="F72" s="19" t="s">
        <v>194</v>
      </c>
      <c r="G72" s="6" t="s">
        <v>35</v>
      </c>
      <c r="H72" s="3">
        <v>195000000</v>
      </c>
      <c r="I72" s="3">
        <v>308775345</v>
      </c>
      <c r="J72" s="4">
        <f>+I72+H72</f>
        <v>503775345</v>
      </c>
    </row>
    <row r="73" spans="1:10" ht="38.25" customHeight="1" x14ac:dyDescent="0.2">
      <c r="A73" s="130" t="s">
        <v>78</v>
      </c>
      <c r="B73" s="130"/>
      <c r="C73" s="130"/>
      <c r="D73" s="130"/>
      <c r="E73" s="130"/>
      <c r="F73" s="130"/>
      <c r="G73" s="130"/>
      <c r="H73" s="130"/>
      <c r="I73" s="130"/>
      <c r="J73" s="130"/>
    </row>
    <row r="74" spans="1:10" ht="38.25" customHeight="1" x14ac:dyDescent="0.2">
      <c r="A74" s="81"/>
      <c r="B74" s="81"/>
      <c r="C74" s="81"/>
      <c r="D74" s="81"/>
      <c r="E74" s="81"/>
      <c r="F74" s="81"/>
      <c r="G74" s="81"/>
      <c r="H74" s="81"/>
      <c r="I74" s="81"/>
      <c r="J74" s="81"/>
    </row>
    <row r="75" spans="1:10" ht="38.25" customHeight="1" x14ac:dyDescent="0.2">
      <c r="A75" s="133" t="s">
        <v>184</v>
      </c>
      <c r="B75" s="133"/>
      <c r="C75" s="133"/>
      <c r="D75" s="133"/>
      <c r="E75" s="133"/>
      <c r="F75" s="134" t="s">
        <v>34</v>
      </c>
      <c r="G75" s="134"/>
      <c r="H75" s="134"/>
      <c r="I75" s="134"/>
      <c r="J75" s="134"/>
    </row>
    <row r="76" spans="1:10" ht="38.25" customHeight="1" x14ac:dyDescent="0.2">
      <c r="A76" s="135" t="s">
        <v>57</v>
      </c>
      <c r="B76" s="135"/>
      <c r="C76" s="141" t="s">
        <v>58</v>
      </c>
      <c r="D76" s="141" t="s">
        <v>59</v>
      </c>
      <c r="E76" s="141" t="s">
        <v>70</v>
      </c>
      <c r="F76" s="142" t="s">
        <v>61</v>
      </c>
      <c r="G76" s="141" t="s">
        <v>62</v>
      </c>
      <c r="H76" s="141" t="s">
        <v>69</v>
      </c>
      <c r="I76" s="141"/>
      <c r="J76" s="141"/>
    </row>
    <row r="77" spans="1:10" ht="38.25" customHeight="1" x14ac:dyDescent="0.2">
      <c r="A77" s="135"/>
      <c r="B77" s="135"/>
      <c r="C77" s="141"/>
      <c r="D77" s="141"/>
      <c r="E77" s="141"/>
      <c r="F77" s="142"/>
      <c r="G77" s="141"/>
      <c r="H77" s="46" t="s">
        <v>64</v>
      </c>
      <c r="I77" s="46" t="s">
        <v>65</v>
      </c>
      <c r="J77" s="46" t="s">
        <v>66</v>
      </c>
    </row>
    <row r="78" spans="1:10" s="16" customFormat="1" ht="168.75" customHeight="1" x14ac:dyDescent="0.2">
      <c r="A78" s="129" t="s">
        <v>185</v>
      </c>
      <c r="B78" s="129"/>
      <c r="C78" s="91" t="s">
        <v>188</v>
      </c>
      <c r="D78" s="88" t="s">
        <v>13</v>
      </c>
      <c r="E78" s="100">
        <v>12</v>
      </c>
      <c r="F78" s="122" t="s">
        <v>205</v>
      </c>
      <c r="G78" s="90" t="s">
        <v>186</v>
      </c>
      <c r="H78" s="101">
        <v>0</v>
      </c>
      <c r="I78" s="112">
        <v>4632855458</v>
      </c>
      <c r="J78" s="113">
        <f>+I78+H78</f>
        <v>4632855458</v>
      </c>
    </row>
    <row r="79" spans="1:10" s="16" customFormat="1" ht="149.25" customHeight="1" x14ac:dyDescent="0.2">
      <c r="A79" s="129" t="s">
        <v>187</v>
      </c>
      <c r="B79" s="129"/>
      <c r="C79" s="91" t="s">
        <v>189</v>
      </c>
      <c r="D79" s="88" t="s">
        <v>13</v>
      </c>
      <c r="E79" s="100">
        <v>12</v>
      </c>
      <c r="F79" s="122" t="s">
        <v>205</v>
      </c>
      <c r="G79" s="90" t="s">
        <v>186</v>
      </c>
      <c r="H79" s="101">
        <v>0</v>
      </c>
      <c r="I79" s="112">
        <v>4701574808</v>
      </c>
      <c r="J79" s="113">
        <f>+I79+H79</f>
        <v>4701574808</v>
      </c>
    </row>
    <row r="80" spans="1:10" ht="41.25" customHeight="1" thickBot="1" x14ac:dyDescent="0.25">
      <c r="A80" s="5"/>
      <c r="B80" s="5"/>
      <c r="C80" s="5"/>
      <c r="D80" s="5"/>
      <c r="E80" s="5"/>
      <c r="F80" s="18"/>
      <c r="G80" s="5"/>
      <c r="H80" s="5"/>
      <c r="I80" s="5"/>
      <c r="J80" s="5"/>
    </row>
    <row r="81" spans="1:10" ht="37.5" customHeight="1" x14ac:dyDescent="0.2">
      <c r="A81" s="138" t="s">
        <v>94</v>
      </c>
      <c r="B81" s="139"/>
      <c r="C81" s="139"/>
      <c r="D81" s="139"/>
      <c r="E81" s="139"/>
      <c r="F81" s="139"/>
      <c r="G81" s="139"/>
      <c r="H81" s="139"/>
      <c r="I81" s="139"/>
      <c r="J81" s="140"/>
    </row>
    <row r="82" spans="1:10" ht="33.75" customHeight="1" x14ac:dyDescent="0.2">
      <c r="A82" s="136" t="s">
        <v>91</v>
      </c>
      <c r="B82" s="137" t="s">
        <v>92</v>
      </c>
      <c r="C82" s="137" t="s">
        <v>57</v>
      </c>
      <c r="D82" s="137" t="s">
        <v>59</v>
      </c>
      <c r="E82" s="137" t="s">
        <v>95</v>
      </c>
      <c r="F82" s="137" t="s">
        <v>93</v>
      </c>
      <c r="G82" s="137" t="s">
        <v>62</v>
      </c>
      <c r="H82" s="141" t="s">
        <v>69</v>
      </c>
      <c r="I82" s="141"/>
      <c r="J82" s="141"/>
    </row>
    <row r="83" spans="1:10" ht="33.75" customHeight="1" x14ac:dyDescent="0.2">
      <c r="A83" s="136"/>
      <c r="B83" s="137"/>
      <c r="C83" s="137"/>
      <c r="D83" s="137"/>
      <c r="E83" s="137"/>
      <c r="F83" s="137"/>
      <c r="G83" s="137"/>
      <c r="H83" s="52" t="s">
        <v>64</v>
      </c>
      <c r="I83" s="52" t="s">
        <v>65</v>
      </c>
      <c r="J83" s="53" t="s">
        <v>66</v>
      </c>
    </row>
    <row r="84" spans="1:10" ht="33.75" customHeight="1" x14ac:dyDescent="0.2">
      <c r="A84" s="179">
        <v>751</v>
      </c>
      <c r="B84" s="171" t="s">
        <v>67</v>
      </c>
      <c r="C84" s="167" t="s">
        <v>98</v>
      </c>
      <c r="D84" s="168" t="s">
        <v>9</v>
      </c>
      <c r="E84" s="177">
        <v>28</v>
      </c>
      <c r="F84" s="21" t="s">
        <v>90</v>
      </c>
      <c r="G84" s="172" t="s">
        <v>0</v>
      </c>
      <c r="H84" s="173">
        <v>0</v>
      </c>
      <c r="I84" s="170">
        <v>2597000000</v>
      </c>
      <c r="J84" s="170">
        <f>+I84</f>
        <v>2597000000</v>
      </c>
    </row>
    <row r="85" spans="1:10" ht="33.75" customHeight="1" x14ac:dyDescent="0.2">
      <c r="A85" s="179"/>
      <c r="B85" s="171"/>
      <c r="C85" s="167"/>
      <c r="D85" s="169"/>
      <c r="E85" s="178"/>
      <c r="F85" s="21" t="s">
        <v>90</v>
      </c>
      <c r="G85" s="172"/>
      <c r="H85" s="174"/>
      <c r="I85" s="170"/>
      <c r="J85" s="170"/>
    </row>
    <row r="86" spans="1:10" ht="33.75" customHeight="1" x14ac:dyDescent="0.2">
      <c r="A86" s="177">
        <v>752</v>
      </c>
      <c r="B86" s="171" t="s">
        <v>67</v>
      </c>
      <c r="C86" s="249" t="s">
        <v>99</v>
      </c>
      <c r="D86" s="29" t="s">
        <v>7</v>
      </c>
      <c r="E86" s="30">
        <v>1</v>
      </c>
      <c r="F86" s="21" t="s">
        <v>90</v>
      </c>
      <c r="G86" s="251" t="s">
        <v>0</v>
      </c>
      <c r="H86" s="237">
        <v>0</v>
      </c>
      <c r="I86" s="173">
        <v>979752400</v>
      </c>
      <c r="J86" s="173">
        <f>+I86</f>
        <v>979752400</v>
      </c>
    </row>
    <row r="87" spans="1:10" ht="33.75" customHeight="1" x14ac:dyDescent="0.2">
      <c r="A87" s="178"/>
      <c r="B87" s="171"/>
      <c r="C87" s="250"/>
      <c r="D87" s="29" t="s">
        <v>9</v>
      </c>
      <c r="E87" s="30">
        <v>4</v>
      </c>
      <c r="F87" s="21" t="s">
        <v>90</v>
      </c>
      <c r="G87" s="252"/>
      <c r="H87" s="238"/>
      <c r="I87" s="174"/>
      <c r="J87" s="174"/>
    </row>
    <row r="88" spans="1:10" ht="33.75" customHeight="1" x14ac:dyDescent="0.2">
      <c r="A88" s="179">
        <v>753</v>
      </c>
      <c r="B88" s="171" t="s">
        <v>67</v>
      </c>
      <c r="C88" s="167" t="s">
        <v>44</v>
      </c>
      <c r="D88" s="29" t="s">
        <v>7</v>
      </c>
      <c r="E88" s="30">
        <v>10</v>
      </c>
      <c r="F88" s="21" t="s">
        <v>90</v>
      </c>
      <c r="G88" s="172" t="s">
        <v>0</v>
      </c>
      <c r="H88" s="173">
        <v>0</v>
      </c>
      <c r="I88" s="170">
        <v>6391192000</v>
      </c>
      <c r="J88" s="170">
        <f>+I88</f>
        <v>6391192000</v>
      </c>
    </row>
    <row r="89" spans="1:10" ht="33.75" customHeight="1" x14ac:dyDescent="0.2">
      <c r="A89" s="179"/>
      <c r="B89" s="171"/>
      <c r="C89" s="167"/>
      <c r="D89" s="29" t="s">
        <v>9</v>
      </c>
      <c r="E89" s="30">
        <v>3</v>
      </c>
      <c r="F89" s="21" t="s">
        <v>90</v>
      </c>
      <c r="G89" s="172"/>
      <c r="H89" s="174"/>
      <c r="I89" s="170"/>
      <c r="J89" s="170"/>
    </row>
    <row r="90" spans="1:10" ht="33.75" customHeight="1" x14ac:dyDescent="0.2">
      <c r="A90" s="179">
        <v>754</v>
      </c>
      <c r="B90" s="171" t="s">
        <v>67</v>
      </c>
      <c r="C90" s="167" t="s">
        <v>100</v>
      </c>
      <c r="D90" s="29" t="s">
        <v>7</v>
      </c>
      <c r="E90" s="30">
        <v>12</v>
      </c>
      <c r="F90" s="21" t="s">
        <v>90</v>
      </c>
      <c r="G90" s="154" t="s">
        <v>0</v>
      </c>
      <c r="H90" s="237">
        <v>0</v>
      </c>
      <c r="I90" s="170">
        <v>6510000000</v>
      </c>
      <c r="J90" s="170">
        <f>+I90</f>
        <v>6510000000</v>
      </c>
    </row>
    <row r="91" spans="1:10" ht="33.75" customHeight="1" x14ac:dyDescent="0.2">
      <c r="A91" s="179"/>
      <c r="B91" s="171"/>
      <c r="C91" s="167"/>
      <c r="D91" s="29" t="s">
        <v>9</v>
      </c>
      <c r="E91" s="30">
        <v>19</v>
      </c>
      <c r="F91" s="21" t="s">
        <v>90</v>
      </c>
      <c r="G91" s="154"/>
      <c r="H91" s="238"/>
      <c r="I91" s="170"/>
      <c r="J91" s="170"/>
    </row>
    <row r="92" spans="1:10" ht="40.5" customHeight="1" x14ac:dyDescent="0.2">
      <c r="A92" s="30">
        <v>755</v>
      </c>
      <c r="B92" s="26" t="s">
        <v>67</v>
      </c>
      <c r="C92" s="47" t="s">
        <v>101</v>
      </c>
      <c r="D92" s="29" t="s">
        <v>7</v>
      </c>
      <c r="E92" s="30">
        <v>55</v>
      </c>
      <c r="F92" s="21" t="s">
        <v>90</v>
      </c>
      <c r="G92" s="27" t="s">
        <v>0</v>
      </c>
      <c r="H92" s="28">
        <v>0</v>
      </c>
      <c r="I92" s="54">
        <v>14060640000</v>
      </c>
      <c r="J92" s="54">
        <f>+I92</f>
        <v>14060640000</v>
      </c>
    </row>
    <row r="93" spans="1:10" ht="40.5" customHeight="1" x14ac:dyDescent="0.2">
      <c r="A93" s="171">
        <v>771</v>
      </c>
      <c r="B93" s="171" t="s">
        <v>67</v>
      </c>
      <c r="C93" s="188" t="s">
        <v>97</v>
      </c>
      <c r="D93" s="29" t="s">
        <v>7</v>
      </c>
      <c r="E93" s="29">
        <v>11</v>
      </c>
      <c r="F93" s="224" t="s">
        <v>90</v>
      </c>
      <c r="G93" s="154" t="s">
        <v>0</v>
      </c>
      <c r="H93" s="152">
        <v>0</v>
      </c>
      <c r="I93" s="152">
        <f>9463736960</f>
        <v>9463736960</v>
      </c>
      <c r="J93" s="152">
        <f>+H93+I93</f>
        <v>9463736960</v>
      </c>
    </row>
    <row r="94" spans="1:10" ht="40.5" customHeight="1" x14ac:dyDescent="0.2">
      <c r="A94" s="171"/>
      <c r="B94" s="171"/>
      <c r="C94" s="188"/>
      <c r="D94" s="29" t="s">
        <v>9</v>
      </c>
      <c r="E94" s="29">
        <v>58</v>
      </c>
      <c r="F94" s="224"/>
      <c r="G94" s="154"/>
      <c r="H94" s="152"/>
      <c r="I94" s="152"/>
      <c r="J94" s="152"/>
    </row>
    <row r="95" spans="1:10" ht="33.75" customHeight="1" x14ac:dyDescent="0.2">
      <c r="A95" s="171">
        <v>772</v>
      </c>
      <c r="B95" s="171" t="s">
        <v>67</v>
      </c>
      <c r="C95" s="225" t="s">
        <v>102</v>
      </c>
      <c r="D95" s="29" t="s">
        <v>7</v>
      </c>
      <c r="E95" s="29">
        <v>3</v>
      </c>
      <c r="F95" s="224" t="s">
        <v>96</v>
      </c>
      <c r="G95" s="154" t="s">
        <v>0</v>
      </c>
      <c r="H95" s="152">
        <v>0</v>
      </c>
      <c r="I95" s="152">
        <v>1007312711</v>
      </c>
      <c r="J95" s="152">
        <f>+H95+I95</f>
        <v>1007312711</v>
      </c>
    </row>
    <row r="96" spans="1:10" ht="33.75" customHeight="1" x14ac:dyDescent="0.2">
      <c r="A96" s="171"/>
      <c r="B96" s="171"/>
      <c r="C96" s="226"/>
      <c r="D96" s="29" t="s">
        <v>9</v>
      </c>
      <c r="E96" s="29">
        <v>17</v>
      </c>
      <c r="F96" s="224"/>
      <c r="G96" s="154"/>
      <c r="H96" s="152"/>
      <c r="I96" s="152"/>
      <c r="J96" s="152"/>
    </row>
    <row r="97" spans="1:10" ht="42" customHeight="1" x14ac:dyDescent="0.2">
      <c r="A97" s="10">
        <v>768</v>
      </c>
      <c r="B97" s="10" t="s">
        <v>83</v>
      </c>
      <c r="C97" s="48" t="s">
        <v>39</v>
      </c>
      <c r="D97" s="29" t="s">
        <v>18</v>
      </c>
      <c r="E97" s="29">
        <v>230</v>
      </c>
      <c r="F97" s="21" t="s">
        <v>103</v>
      </c>
      <c r="G97" s="29" t="s">
        <v>0</v>
      </c>
      <c r="H97" s="152" t="s">
        <v>80</v>
      </c>
      <c r="I97" s="152"/>
      <c r="J97" s="152"/>
    </row>
    <row r="98" spans="1:10" ht="33.75" customHeight="1" x14ac:dyDescent="0.2">
      <c r="A98" s="179">
        <v>766</v>
      </c>
      <c r="B98" s="171" t="s">
        <v>38</v>
      </c>
      <c r="C98" s="225" t="s">
        <v>104</v>
      </c>
      <c r="D98" s="29" t="s">
        <v>7</v>
      </c>
      <c r="E98" s="29">
        <v>10</v>
      </c>
      <c r="F98" s="236" t="s">
        <v>43</v>
      </c>
      <c r="G98" s="154" t="s">
        <v>0</v>
      </c>
      <c r="H98" s="237">
        <v>0</v>
      </c>
      <c r="I98" s="152">
        <f>7023292000-(67*22676000)</f>
        <v>5504000000</v>
      </c>
      <c r="J98" s="152">
        <f>+I98</f>
        <v>5504000000</v>
      </c>
    </row>
    <row r="99" spans="1:10" ht="33.75" customHeight="1" x14ac:dyDescent="0.2">
      <c r="A99" s="179"/>
      <c r="B99" s="171"/>
      <c r="C99" s="226"/>
      <c r="D99" s="29" t="s">
        <v>9</v>
      </c>
      <c r="E99" s="29">
        <v>10</v>
      </c>
      <c r="F99" s="236"/>
      <c r="G99" s="154"/>
      <c r="H99" s="238"/>
      <c r="I99" s="152"/>
      <c r="J99" s="152"/>
    </row>
    <row r="100" spans="1:10" s="8" customFormat="1" ht="114" customHeight="1" x14ac:dyDescent="0.2">
      <c r="A100" s="10">
        <v>770</v>
      </c>
      <c r="B100" s="10" t="s">
        <v>105</v>
      </c>
      <c r="C100" s="11" t="s">
        <v>106</v>
      </c>
      <c r="D100" s="29" t="s">
        <v>33</v>
      </c>
      <c r="E100" s="29">
        <v>325</v>
      </c>
      <c r="F100" s="23" t="s">
        <v>132</v>
      </c>
      <c r="G100" s="29" t="s">
        <v>30</v>
      </c>
      <c r="H100" s="28">
        <v>0</v>
      </c>
      <c r="I100" s="28">
        <v>1400000000</v>
      </c>
      <c r="J100" s="28">
        <v>1400000000</v>
      </c>
    </row>
    <row r="101" spans="1:10" s="8" customFormat="1" ht="64.5" customHeight="1" x14ac:dyDescent="0.2">
      <c r="A101" s="6">
        <v>759</v>
      </c>
      <c r="B101" s="6" t="s">
        <v>131</v>
      </c>
      <c r="C101" s="47" t="s">
        <v>40</v>
      </c>
      <c r="D101" s="29" t="s">
        <v>41</v>
      </c>
      <c r="E101" s="13">
        <v>30</v>
      </c>
      <c r="F101" s="21" t="s">
        <v>42</v>
      </c>
      <c r="G101" s="13" t="s">
        <v>35</v>
      </c>
      <c r="H101" s="14">
        <v>0</v>
      </c>
      <c r="I101" s="14">
        <v>272000000</v>
      </c>
      <c r="J101" s="14">
        <f>+H101+I101</f>
        <v>272000000</v>
      </c>
    </row>
    <row r="102" spans="1:10" ht="282" customHeight="1" x14ac:dyDescent="0.2">
      <c r="A102" s="61" t="s">
        <v>150</v>
      </c>
      <c r="B102" s="61" t="s">
        <v>127</v>
      </c>
      <c r="C102" s="71" t="s">
        <v>54</v>
      </c>
      <c r="D102" s="57" t="s">
        <v>52</v>
      </c>
      <c r="E102" s="57">
        <v>310</v>
      </c>
      <c r="F102" s="58" t="s">
        <v>124</v>
      </c>
      <c r="G102" s="57" t="s">
        <v>20</v>
      </c>
      <c r="H102" s="59">
        <v>0</v>
      </c>
      <c r="I102" s="59">
        <f>900622800+2900000000</f>
        <v>3800622800</v>
      </c>
      <c r="J102" s="60">
        <f>+H102+I102</f>
        <v>3800622800</v>
      </c>
    </row>
    <row r="103" spans="1:10" ht="30.75" customHeight="1" x14ac:dyDescent="0.2">
      <c r="A103" s="130" t="s">
        <v>78</v>
      </c>
      <c r="B103" s="130"/>
      <c r="C103" s="130"/>
      <c r="D103" s="130"/>
      <c r="E103" s="130"/>
      <c r="F103" s="130"/>
      <c r="G103" s="130"/>
      <c r="H103" s="130"/>
      <c r="I103" s="130"/>
      <c r="J103" s="130"/>
    </row>
    <row r="104" spans="1:10" ht="9.75" customHeight="1" thickBot="1" x14ac:dyDescent="0.25">
      <c r="A104" s="8"/>
      <c r="B104" s="8"/>
      <c r="C104" s="8"/>
      <c r="D104" s="8"/>
      <c r="E104" s="8"/>
      <c r="F104" s="24"/>
      <c r="G104" s="8"/>
      <c r="H104" s="8"/>
      <c r="I104" s="8"/>
      <c r="J104" s="8"/>
    </row>
    <row r="105" spans="1:10" ht="33.75" customHeight="1" x14ac:dyDescent="0.2">
      <c r="A105" s="8"/>
      <c r="B105" s="233" t="s">
        <v>138</v>
      </c>
      <c r="C105" s="234"/>
      <c r="D105" s="234"/>
      <c r="E105" s="234"/>
      <c r="F105" s="234"/>
      <c r="G105" s="234"/>
      <c r="H105" s="234"/>
      <c r="I105" s="235"/>
      <c r="J105" s="8"/>
    </row>
    <row r="106" spans="1:10" ht="26.25" customHeight="1" x14ac:dyDescent="0.2">
      <c r="A106" s="8"/>
      <c r="B106" s="180" t="s">
        <v>59</v>
      </c>
      <c r="C106" s="135"/>
      <c r="D106" s="135" t="s">
        <v>60</v>
      </c>
      <c r="E106" s="135"/>
      <c r="F106" s="135" t="s">
        <v>63</v>
      </c>
      <c r="G106" s="135"/>
      <c r="H106" s="135"/>
      <c r="I106" s="185"/>
      <c r="J106" s="8"/>
    </row>
    <row r="107" spans="1:10" ht="19.5" x14ac:dyDescent="0.2">
      <c r="A107" s="8"/>
      <c r="B107" s="180"/>
      <c r="C107" s="135"/>
      <c r="D107" s="135"/>
      <c r="E107" s="135"/>
      <c r="F107" s="45" t="s">
        <v>64</v>
      </c>
      <c r="G107" s="45" t="s">
        <v>65</v>
      </c>
      <c r="H107" s="135" t="s">
        <v>66</v>
      </c>
      <c r="I107" s="185"/>
      <c r="J107" s="8"/>
    </row>
    <row r="108" spans="1:10" s="16" customFormat="1" ht="57" customHeight="1" x14ac:dyDescent="0.2">
      <c r="A108" s="114"/>
      <c r="B108" s="165" t="s">
        <v>133</v>
      </c>
      <c r="C108" s="166"/>
      <c r="D108" s="197">
        <f>+E11+E15+E16+E12+E86+E88+E90+E92+E93+E95+E98</f>
        <v>535</v>
      </c>
      <c r="E108" s="197"/>
      <c r="F108" s="191">
        <f>+H10+H11+H15+H16+H12+H84+H86+H88+H90+H92+H93+H95+H98</f>
        <v>82076795250</v>
      </c>
      <c r="G108" s="191">
        <f>+I10+I11+I15+I16+I12+I34+I14+I84+I86+I88+I90+I92+I93+I95+I98</f>
        <v>108646434071</v>
      </c>
      <c r="H108" s="193">
        <f>+F108+G108</f>
        <v>190723229321</v>
      </c>
      <c r="I108" s="194"/>
      <c r="J108" s="114"/>
    </row>
    <row r="109" spans="1:10" s="16" customFormat="1" ht="45.75" customHeight="1" x14ac:dyDescent="0.2">
      <c r="A109" s="114"/>
      <c r="B109" s="165" t="s">
        <v>134</v>
      </c>
      <c r="C109" s="166"/>
      <c r="D109" s="197">
        <f>+E10+E13+E84+E87+E89+E91+E94+E96+E99</f>
        <v>1421</v>
      </c>
      <c r="E109" s="197"/>
      <c r="F109" s="192"/>
      <c r="G109" s="192"/>
      <c r="H109" s="195"/>
      <c r="I109" s="196"/>
      <c r="J109" s="115"/>
    </row>
    <row r="110" spans="1:10" s="16" customFormat="1" ht="47.25" customHeight="1" x14ac:dyDescent="0.2">
      <c r="A110" s="114"/>
      <c r="B110" s="239" t="s">
        <v>140</v>
      </c>
      <c r="C110" s="166"/>
      <c r="D110" s="197">
        <f>+E34+E14</f>
        <v>204</v>
      </c>
      <c r="E110" s="197"/>
      <c r="F110" s="83">
        <f>+H14+H34</f>
        <v>17624000000</v>
      </c>
      <c r="G110" s="83"/>
      <c r="H110" s="175">
        <f>+F110+G110</f>
        <v>17624000000</v>
      </c>
      <c r="I110" s="176"/>
      <c r="J110" s="115"/>
    </row>
    <row r="111" spans="1:10" s="16" customFormat="1" ht="38.25" customHeight="1" x14ac:dyDescent="0.2">
      <c r="A111" s="114"/>
      <c r="B111" s="242" t="s">
        <v>139</v>
      </c>
      <c r="C111" s="243"/>
      <c r="D111" s="245">
        <f>+E29+E36</f>
        <v>8</v>
      </c>
      <c r="E111" s="245"/>
      <c r="F111" s="83">
        <f>+H29</f>
        <v>0</v>
      </c>
      <c r="G111" s="83">
        <f>+I29+I36</f>
        <v>152571428572</v>
      </c>
      <c r="H111" s="163">
        <f t="shared" ref="H111:H119" si="1">+F111+G111</f>
        <v>152571428572</v>
      </c>
      <c r="I111" s="164"/>
      <c r="J111" s="114"/>
    </row>
    <row r="112" spans="1:10" s="16" customFormat="1" ht="38.25" customHeight="1" x14ac:dyDescent="0.2">
      <c r="A112" s="114"/>
      <c r="B112" s="242" t="s">
        <v>135</v>
      </c>
      <c r="C112" s="243"/>
      <c r="D112" s="244" t="e">
        <f>+E22+E24+E25+E27+E28+E30+E31+E35+E23+#REF!+E29+E36</f>
        <v>#REF!</v>
      </c>
      <c r="E112" s="245"/>
      <c r="F112" s="83" t="e">
        <f>+H22+H24+H25+H27+H28+H30+H31+H35+H23+#REF!+H29+H36</f>
        <v>#REF!</v>
      </c>
      <c r="G112" s="83" t="e">
        <f>+I22+I24+I25+I27+I28+I30+I31+#REF!+I29+I36+I35</f>
        <v>#REF!</v>
      </c>
      <c r="H112" s="163" t="e">
        <f>+F112+G112</f>
        <v>#REF!</v>
      </c>
      <c r="I112" s="164"/>
      <c r="J112" s="114"/>
    </row>
    <row r="113" spans="1:10" s="16" customFormat="1" ht="38.25" customHeight="1" x14ac:dyDescent="0.2">
      <c r="A113" s="114"/>
      <c r="B113" s="227" t="s">
        <v>181</v>
      </c>
      <c r="C113" s="228"/>
      <c r="D113" s="229">
        <f>+E32</f>
        <v>15</v>
      </c>
      <c r="E113" s="230"/>
      <c r="F113" s="83" t="s">
        <v>180</v>
      </c>
      <c r="G113" s="83" t="s">
        <v>180</v>
      </c>
      <c r="H113" s="231" t="s">
        <v>180</v>
      </c>
      <c r="I113" s="232"/>
      <c r="J113" s="114"/>
    </row>
    <row r="114" spans="1:10" ht="45.75" customHeight="1" x14ac:dyDescent="0.2">
      <c r="A114" s="8"/>
      <c r="B114" s="246" t="s">
        <v>52</v>
      </c>
      <c r="C114" s="247"/>
      <c r="D114" s="245">
        <f>+E48+E55+E57+E102</f>
        <v>547</v>
      </c>
      <c r="E114" s="245"/>
      <c r="F114" s="72">
        <f>+H55+H57</f>
        <v>0</v>
      </c>
      <c r="G114" s="72">
        <f>+I55+I57+I102</f>
        <v>5450622800</v>
      </c>
      <c r="H114" s="163">
        <f t="shared" si="1"/>
        <v>5450622800</v>
      </c>
      <c r="I114" s="164"/>
      <c r="J114" s="8"/>
    </row>
    <row r="115" spans="1:10" ht="45.75" customHeight="1" x14ac:dyDescent="0.2">
      <c r="A115" s="8"/>
      <c r="B115" s="242" t="s">
        <v>25</v>
      </c>
      <c r="C115" s="243"/>
      <c r="D115" s="244">
        <f>+E50+E51+E53+E54+E44+E46+E58</f>
        <v>1701</v>
      </c>
      <c r="E115" s="244"/>
      <c r="F115" s="72">
        <f>+H50+H51+H53+H54+H44+H46+H58</f>
        <v>0</v>
      </c>
      <c r="G115" s="72">
        <f>+I50+I51+I53+I54+I44+I46+I58</f>
        <v>18255950000</v>
      </c>
      <c r="H115" s="163">
        <f t="shared" si="1"/>
        <v>18255950000</v>
      </c>
      <c r="I115" s="164"/>
      <c r="J115" s="8"/>
    </row>
    <row r="116" spans="1:10" ht="38.25" customHeight="1" x14ac:dyDescent="0.2">
      <c r="A116" s="8"/>
      <c r="B116" s="209" t="s">
        <v>137</v>
      </c>
      <c r="C116" s="166"/>
      <c r="D116" s="248">
        <v>1</v>
      </c>
      <c r="E116" s="212"/>
      <c r="F116" s="72">
        <v>0</v>
      </c>
      <c r="G116" s="72">
        <v>600000000000</v>
      </c>
      <c r="H116" s="163">
        <f t="shared" si="1"/>
        <v>600000000000</v>
      </c>
      <c r="I116" s="164"/>
      <c r="J116" s="8"/>
    </row>
    <row r="117" spans="1:10" ht="33.75" customHeight="1" x14ac:dyDescent="0.2">
      <c r="A117" s="8"/>
      <c r="B117" s="209" t="s">
        <v>33</v>
      </c>
      <c r="C117" s="166"/>
      <c r="D117" s="212">
        <f>+E65+E100</f>
        <v>605</v>
      </c>
      <c r="E117" s="212"/>
      <c r="F117" s="72">
        <f>+H65+H100</f>
        <v>0</v>
      </c>
      <c r="G117" s="72">
        <f>+I65+I100</f>
        <v>5865000000</v>
      </c>
      <c r="H117" s="175">
        <f t="shared" si="1"/>
        <v>5865000000</v>
      </c>
      <c r="I117" s="176"/>
      <c r="J117" s="8"/>
    </row>
    <row r="118" spans="1:10" ht="51" customHeight="1" x14ac:dyDescent="0.2">
      <c r="A118" s="8"/>
      <c r="B118" s="209" t="s">
        <v>163</v>
      </c>
      <c r="C118" s="166"/>
      <c r="D118" s="197">
        <f>+E56+E66</f>
        <v>17200</v>
      </c>
      <c r="E118" s="197"/>
      <c r="F118" s="72">
        <f>+H56+H66</f>
        <v>0</v>
      </c>
      <c r="G118" s="72">
        <f>+I56+I66</f>
        <v>2800019920</v>
      </c>
      <c r="H118" s="163">
        <f t="shared" si="1"/>
        <v>2800019920</v>
      </c>
      <c r="I118" s="164"/>
      <c r="J118" s="8"/>
    </row>
    <row r="119" spans="1:10" ht="49.5" customHeight="1" thickBot="1" x14ac:dyDescent="0.25">
      <c r="A119" s="8"/>
      <c r="B119" s="201" t="s">
        <v>41</v>
      </c>
      <c r="C119" s="202"/>
      <c r="D119" s="203">
        <f>+E72+E101</f>
        <v>94</v>
      </c>
      <c r="E119" s="203"/>
      <c r="F119" s="73">
        <f>+H72+H101</f>
        <v>195000000</v>
      </c>
      <c r="G119" s="73">
        <f>+I72+I101</f>
        <v>580775345</v>
      </c>
      <c r="H119" s="240">
        <f t="shared" si="1"/>
        <v>775775345</v>
      </c>
      <c r="I119" s="241"/>
      <c r="J119" s="8"/>
    </row>
    <row r="120" spans="1:10" ht="28.5" thickBot="1" x14ac:dyDescent="0.25">
      <c r="A120" s="8"/>
      <c r="B120" s="204"/>
      <c r="C120" s="204"/>
      <c r="D120" s="204"/>
      <c r="E120" s="205"/>
      <c r="F120" s="206" t="s">
        <v>136</v>
      </c>
      <c r="G120" s="207"/>
      <c r="H120" s="210" t="e">
        <f>SUM(H108:I119)</f>
        <v>#REF!</v>
      </c>
      <c r="I120" s="211"/>
      <c r="J120" s="8"/>
    </row>
    <row r="121" spans="1:10" x14ac:dyDescent="0.2">
      <c r="A121" s="8"/>
      <c r="B121" s="8"/>
      <c r="C121" s="8"/>
      <c r="D121" s="8"/>
      <c r="E121" s="8"/>
      <c r="F121" s="24"/>
      <c r="G121" s="8"/>
      <c r="H121" s="8"/>
      <c r="I121" s="8"/>
      <c r="J121" s="8"/>
    </row>
    <row r="122" spans="1:10" ht="20.25" customHeight="1" x14ac:dyDescent="0.2">
      <c r="A122" s="208" t="s">
        <v>82</v>
      </c>
      <c r="B122" s="208"/>
      <c r="C122" s="208"/>
      <c r="D122" s="208"/>
      <c r="E122" s="208"/>
      <c r="F122" s="208"/>
      <c r="G122" s="208"/>
      <c r="H122" s="208"/>
      <c r="I122" s="208"/>
      <c r="J122" s="208"/>
    </row>
    <row r="123" spans="1:10" ht="36" customHeight="1" thickBot="1" x14ac:dyDescent="0.25">
      <c r="A123" s="208" t="s">
        <v>164</v>
      </c>
      <c r="B123" s="208"/>
      <c r="C123" s="208"/>
      <c r="D123" s="208"/>
      <c r="E123" s="208"/>
      <c r="F123" s="208"/>
      <c r="G123" s="208"/>
      <c r="H123" s="208"/>
      <c r="I123" s="208"/>
      <c r="J123" s="208"/>
    </row>
    <row r="124" spans="1:10" ht="18" customHeight="1" x14ac:dyDescent="0.2">
      <c r="A124" s="215" t="s">
        <v>151</v>
      </c>
      <c r="B124" s="216"/>
      <c r="C124" s="216"/>
      <c r="D124" s="216"/>
      <c r="E124" s="216"/>
      <c r="F124" s="216"/>
      <c r="G124" s="216"/>
      <c r="H124" s="216"/>
      <c r="I124" s="216"/>
      <c r="J124" s="217"/>
    </row>
    <row r="125" spans="1:10" x14ac:dyDescent="0.2">
      <c r="A125" s="213" t="s">
        <v>152</v>
      </c>
      <c r="B125" s="208"/>
      <c r="C125" s="208"/>
      <c r="D125" s="208"/>
      <c r="E125" s="208"/>
      <c r="F125" s="208"/>
      <c r="G125" s="208"/>
      <c r="H125" s="208"/>
      <c r="I125" s="208"/>
      <c r="J125" s="214"/>
    </row>
    <row r="126" spans="1:10" x14ac:dyDescent="0.2">
      <c r="A126" s="198" t="s">
        <v>155</v>
      </c>
      <c r="B126" s="199"/>
      <c r="C126" s="199"/>
      <c r="D126" s="199"/>
      <c r="E126" s="199"/>
      <c r="F126" s="199"/>
      <c r="G126" s="199"/>
      <c r="H126" s="199"/>
      <c r="I126" s="199"/>
      <c r="J126" s="200"/>
    </row>
    <row r="127" spans="1:10" ht="18" customHeight="1" x14ac:dyDescent="0.2">
      <c r="A127" s="198" t="s">
        <v>156</v>
      </c>
      <c r="B127" s="199"/>
      <c r="C127" s="199"/>
      <c r="D127" s="199"/>
      <c r="E127" s="199"/>
      <c r="F127" s="199"/>
      <c r="G127" s="199"/>
      <c r="H127" s="199"/>
      <c r="I127" s="199"/>
      <c r="J127" s="200"/>
    </row>
    <row r="128" spans="1:10" x14ac:dyDescent="0.2">
      <c r="A128" s="198" t="s">
        <v>157</v>
      </c>
      <c r="B128" s="199"/>
      <c r="C128" s="199"/>
      <c r="D128" s="199"/>
      <c r="E128" s="199"/>
      <c r="F128" s="199"/>
      <c r="G128" s="199"/>
      <c r="H128" s="199"/>
      <c r="I128" s="199"/>
      <c r="J128" s="200"/>
    </row>
    <row r="129" spans="1:10" x14ac:dyDescent="0.2">
      <c r="A129" s="218" t="s">
        <v>153</v>
      </c>
      <c r="B129" s="219"/>
      <c r="C129" s="219"/>
      <c r="D129" s="219"/>
      <c r="E129" s="219"/>
      <c r="F129" s="219"/>
      <c r="G129" s="219"/>
      <c r="H129" s="219"/>
      <c r="I129" s="219"/>
      <c r="J129" s="220"/>
    </row>
    <row r="130" spans="1:10" ht="15.75" thickBot="1" x14ac:dyDescent="0.25">
      <c r="A130" s="221" t="s">
        <v>154</v>
      </c>
      <c r="B130" s="222"/>
      <c r="C130" s="222"/>
      <c r="D130" s="222"/>
      <c r="E130" s="222"/>
      <c r="F130" s="222"/>
      <c r="G130" s="222"/>
      <c r="H130" s="222"/>
      <c r="I130" s="222"/>
      <c r="J130" s="223"/>
    </row>
    <row r="142" spans="1:10" ht="15.75" customHeight="1" x14ac:dyDescent="0.25">
      <c r="F142" s="55"/>
      <c r="G142" s="55"/>
      <c r="H142" s="189"/>
      <c r="I142" s="190"/>
    </row>
    <row r="143" spans="1:10" ht="18" x14ac:dyDescent="0.25">
      <c r="F143" s="55"/>
      <c r="G143" s="55"/>
      <c r="H143" s="189"/>
      <c r="I143" s="190"/>
    </row>
    <row r="144" spans="1:10" ht="18" x14ac:dyDescent="0.25">
      <c r="F144" s="55"/>
      <c r="G144" s="55"/>
      <c r="H144" s="189"/>
      <c r="I144" s="190"/>
    </row>
    <row r="145" spans="5:9" ht="18" x14ac:dyDescent="0.25">
      <c r="F145" s="55"/>
      <c r="G145" s="55"/>
      <c r="H145" s="189"/>
      <c r="I145" s="190"/>
    </row>
    <row r="146" spans="5:9" ht="18" x14ac:dyDescent="0.25">
      <c r="F146" s="55"/>
      <c r="G146" s="55"/>
      <c r="H146" s="189"/>
      <c r="I146" s="190"/>
    </row>
    <row r="147" spans="5:9" ht="18" x14ac:dyDescent="0.25">
      <c r="E147" s="51"/>
      <c r="F147" s="55"/>
      <c r="G147" s="55"/>
      <c r="H147" s="189"/>
      <c r="I147" s="190"/>
    </row>
    <row r="148" spans="5:9" x14ac:dyDescent="0.2">
      <c r="I148" s="56"/>
    </row>
    <row r="151" spans="5:9" x14ac:dyDescent="0.2">
      <c r="I151" s="56"/>
    </row>
  </sheetData>
  <mergeCells count="256">
    <mergeCell ref="J84:J85"/>
    <mergeCell ref="A86:A87"/>
    <mergeCell ref="B86:B87"/>
    <mergeCell ref="C86:C87"/>
    <mergeCell ref="G86:G87"/>
    <mergeCell ref="A93:A94"/>
    <mergeCell ref="B93:B94"/>
    <mergeCell ref="C93:C94"/>
    <mergeCell ref="G84:G85"/>
    <mergeCell ref="A84:A85"/>
    <mergeCell ref="H86:H87"/>
    <mergeCell ref="I86:I87"/>
    <mergeCell ref="H84:H85"/>
    <mergeCell ref="B84:B85"/>
    <mergeCell ref="J86:J87"/>
    <mergeCell ref="A88:A89"/>
    <mergeCell ref="J88:J89"/>
    <mergeCell ref="C98:C99"/>
    <mergeCell ref="F98:F99"/>
    <mergeCell ref="G98:G99"/>
    <mergeCell ref="H98:H99"/>
    <mergeCell ref="I98:I99"/>
    <mergeCell ref="H90:H91"/>
    <mergeCell ref="H147:I147"/>
    <mergeCell ref="B110:C110"/>
    <mergeCell ref="D110:E110"/>
    <mergeCell ref="H119:I119"/>
    <mergeCell ref="B112:C112"/>
    <mergeCell ref="D112:E112"/>
    <mergeCell ref="B111:C111"/>
    <mergeCell ref="D111:E111"/>
    <mergeCell ref="B114:C114"/>
    <mergeCell ref="D114:E114"/>
    <mergeCell ref="H114:I114"/>
    <mergeCell ref="B115:C115"/>
    <mergeCell ref="D115:E115"/>
    <mergeCell ref="H115:I115"/>
    <mergeCell ref="B116:C116"/>
    <mergeCell ref="D116:E116"/>
    <mergeCell ref="A127:J127"/>
    <mergeCell ref="A125:J125"/>
    <mergeCell ref="H117:I117"/>
    <mergeCell ref="A128:J128"/>
    <mergeCell ref="A124:J124"/>
    <mergeCell ref="A129:J129"/>
    <mergeCell ref="H144:I144"/>
    <mergeCell ref="A130:J130"/>
    <mergeCell ref="B90:B91"/>
    <mergeCell ref="C90:C91"/>
    <mergeCell ref="G90:G91"/>
    <mergeCell ref="J98:J99"/>
    <mergeCell ref="J90:J91"/>
    <mergeCell ref="F93:F94"/>
    <mergeCell ref="H107:I107"/>
    <mergeCell ref="C95:C96"/>
    <mergeCell ref="F95:F96"/>
    <mergeCell ref="G95:G96"/>
    <mergeCell ref="H97:J97"/>
    <mergeCell ref="J95:J96"/>
    <mergeCell ref="B113:C113"/>
    <mergeCell ref="D113:E113"/>
    <mergeCell ref="H113:I113"/>
    <mergeCell ref="B105:I105"/>
    <mergeCell ref="D106:E107"/>
    <mergeCell ref="H145:I145"/>
    <mergeCell ref="H146:I146"/>
    <mergeCell ref="H142:I142"/>
    <mergeCell ref="H143:I143"/>
    <mergeCell ref="F108:F109"/>
    <mergeCell ref="G108:G109"/>
    <mergeCell ref="H108:I109"/>
    <mergeCell ref="D108:E108"/>
    <mergeCell ref="A126:J126"/>
    <mergeCell ref="B119:C119"/>
    <mergeCell ref="D119:E119"/>
    <mergeCell ref="B120:E120"/>
    <mergeCell ref="F120:G120"/>
    <mergeCell ref="B109:C109"/>
    <mergeCell ref="A122:J122"/>
    <mergeCell ref="A123:J123"/>
    <mergeCell ref="B118:C118"/>
    <mergeCell ref="D118:E118"/>
    <mergeCell ref="H120:I120"/>
    <mergeCell ref="H116:I116"/>
    <mergeCell ref="H118:I118"/>
    <mergeCell ref="D109:E109"/>
    <mergeCell ref="B117:C117"/>
    <mergeCell ref="D117:E117"/>
    <mergeCell ref="F106:I106"/>
    <mergeCell ref="I93:I94"/>
    <mergeCell ref="H46:H47"/>
    <mergeCell ref="I46:I47"/>
    <mergeCell ref="J46:J47"/>
    <mergeCell ref="A64:B64"/>
    <mergeCell ref="A72:B72"/>
    <mergeCell ref="A56:B56"/>
    <mergeCell ref="C70:C71"/>
    <mergeCell ref="D70:D71"/>
    <mergeCell ref="E70:E71"/>
    <mergeCell ref="A67:J67"/>
    <mergeCell ref="A59:J59"/>
    <mergeCell ref="A66:B66"/>
    <mergeCell ref="A65:B65"/>
    <mergeCell ref="F70:F71"/>
    <mergeCell ref="G70:G71"/>
    <mergeCell ref="H70:J70"/>
    <mergeCell ref="A61:E61"/>
    <mergeCell ref="H64:J64"/>
    <mergeCell ref="G82:G83"/>
    <mergeCell ref="A98:A99"/>
    <mergeCell ref="A78:B78"/>
    <mergeCell ref="B98:B99"/>
    <mergeCell ref="F41:F42"/>
    <mergeCell ref="G41:G42"/>
    <mergeCell ref="A41:B42"/>
    <mergeCell ref="A45:B45"/>
    <mergeCell ref="C41:C42"/>
    <mergeCell ref="D41:D42"/>
    <mergeCell ref="E41:E42"/>
    <mergeCell ref="A49:B49"/>
    <mergeCell ref="A52:B52"/>
    <mergeCell ref="A43:B43"/>
    <mergeCell ref="A48:B48"/>
    <mergeCell ref="A46:B47"/>
    <mergeCell ref="C46:C47"/>
    <mergeCell ref="D46:D47"/>
    <mergeCell ref="E46:E47"/>
    <mergeCell ref="F46:F47"/>
    <mergeCell ref="G46:G47"/>
    <mergeCell ref="A44:B44"/>
    <mergeCell ref="H112:I112"/>
    <mergeCell ref="H111:I111"/>
    <mergeCell ref="B108:C108"/>
    <mergeCell ref="C84:C85"/>
    <mergeCell ref="D84:D85"/>
    <mergeCell ref="I88:I89"/>
    <mergeCell ref="B88:B89"/>
    <mergeCell ref="C88:C89"/>
    <mergeCell ref="G88:G89"/>
    <mergeCell ref="H88:H89"/>
    <mergeCell ref="I90:I91"/>
    <mergeCell ref="H95:H96"/>
    <mergeCell ref="H110:I110"/>
    <mergeCell ref="I95:I96"/>
    <mergeCell ref="A103:J103"/>
    <mergeCell ref="G93:G94"/>
    <mergeCell ref="E84:E85"/>
    <mergeCell ref="I84:I85"/>
    <mergeCell ref="H93:H94"/>
    <mergeCell ref="A95:A96"/>
    <mergeCell ref="B95:B96"/>
    <mergeCell ref="J93:J94"/>
    <mergeCell ref="A90:A91"/>
    <mergeCell ref="B106:C107"/>
    <mergeCell ref="H32:J32"/>
    <mergeCell ref="A1:B3"/>
    <mergeCell ref="C1:H3"/>
    <mergeCell ref="I1:J1"/>
    <mergeCell ref="I2:J2"/>
    <mergeCell ref="I3:J3"/>
    <mergeCell ref="A7:E7"/>
    <mergeCell ref="F7:J7"/>
    <mergeCell ref="H8:J8"/>
    <mergeCell ref="A15:B15"/>
    <mergeCell ref="A10:B10"/>
    <mergeCell ref="A8:B9"/>
    <mergeCell ref="C8:C9"/>
    <mergeCell ref="D8:D9"/>
    <mergeCell ref="E8:E9"/>
    <mergeCell ref="F8:F9"/>
    <mergeCell ref="G8:G9"/>
    <mergeCell ref="J12:J13"/>
    <mergeCell ref="A11:B11"/>
    <mergeCell ref="A19:E19"/>
    <mergeCell ref="F19:J19"/>
    <mergeCell ref="A12:B13"/>
    <mergeCell ref="C12:C13"/>
    <mergeCell ref="F12:F13"/>
    <mergeCell ref="G12:G13"/>
    <mergeCell ref="H12:H13"/>
    <mergeCell ref="A17:J17"/>
    <mergeCell ref="A14:B14"/>
    <mergeCell ref="A16:B16"/>
    <mergeCell ref="I12:I13"/>
    <mergeCell ref="A36:B36"/>
    <mergeCell ref="A35:B35"/>
    <mergeCell ref="A23:B23"/>
    <mergeCell ref="H20:J20"/>
    <mergeCell ref="A26:B26"/>
    <mergeCell ref="A28:B28"/>
    <mergeCell ref="A22:B22"/>
    <mergeCell ref="A24:B24"/>
    <mergeCell ref="A20:B21"/>
    <mergeCell ref="C20:C21"/>
    <mergeCell ref="D20:D21"/>
    <mergeCell ref="E20:E21"/>
    <mergeCell ref="F20:F21"/>
    <mergeCell ref="G20:G21"/>
    <mergeCell ref="H26:J26"/>
    <mergeCell ref="A27:B27"/>
    <mergeCell ref="A31:B31"/>
    <mergeCell ref="A29:B29"/>
    <mergeCell ref="A33:B33"/>
    <mergeCell ref="H33:J33"/>
    <mergeCell ref="A34:B34"/>
    <mergeCell ref="A25:B25"/>
    <mergeCell ref="A30:B30"/>
    <mergeCell ref="A32:B32"/>
    <mergeCell ref="H37:J37"/>
    <mergeCell ref="F61:J61"/>
    <mergeCell ref="A62:B63"/>
    <mergeCell ref="C62:C63"/>
    <mergeCell ref="D62:D63"/>
    <mergeCell ref="E62:E63"/>
    <mergeCell ref="F62:F63"/>
    <mergeCell ref="G62:G63"/>
    <mergeCell ref="H62:J62"/>
    <mergeCell ref="A38:J38"/>
    <mergeCell ref="A37:B37"/>
    <mergeCell ref="A40:E40"/>
    <mergeCell ref="F40:J40"/>
    <mergeCell ref="A54:B54"/>
    <mergeCell ref="A55:B55"/>
    <mergeCell ref="H41:J41"/>
    <mergeCell ref="A51:B51"/>
    <mergeCell ref="H49:J49"/>
    <mergeCell ref="H52:J52"/>
    <mergeCell ref="A50:B50"/>
    <mergeCell ref="A53:B53"/>
    <mergeCell ref="H43:J43"/>
    <mergeCell ref="H48:J48"/>
    <mergeCell ref="H45:J45"/>
    <mergeCell ref="A79:B79"/>
    <mergeCell ref="A73:J73"/>
    <mergeCell ref="A58:B58"/>
    <mergeCell ref="A57:B57"/>
    <mergeCell ref="A69:E69"/>
    <mergeCell ref="F69:J69"/>
    <mergeCell ref="A70:B71"/>
    <mergeCell ref="A82:A83"/>
    <mergeCell ref="B82:B83"/>
    <mergeCell ref="A81:J81"/>
    <mergeCell ref="H82:J82"/>
    <mergeCell ref="C82:C83"/>
    <mergeCell ref="D82:D83"/>
    <mergeCell ref="E82:E83"/>
    <mergeCell ref="F82:F83"/>
    <mergeCell ref="A75:E75"/>
    <mergeCell ref="F75:J75"/>
    <mergeCell ref="A76:B77"/>
    <mergeCell ref="C76:C77"/>
    <mergeCell ref="D76:D77"/>
    <mergeCell ref="E76:E77"/>
    <mergeCell ref="F76:F77"/>
    <mergeCell ref="G76:G77"/>
    <mergeCell ref="H76:J76"/>
  </mergeCells>
  <pageMargins left="0.23622047244094491" right="0.23622047244094491" top="0.74803149606299213" bottom="0.74803149606299213" header="0.31496062992125984" footer="0.31496062992125984"/>
  <pageSetup scale="42" fitToHeight="0" orientation="landscape" r:id="rId1"/>
  <rowBreaks count="3" manualBreakCount="3">
    <brk id="68" max="9" man="1"/>
    <brk id="80" max="9" man="1"/>
    <brk id="10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Presentación</vt:lpstr>
      <vt:lpstr>Convocatorias</vt:lpstr>
      <vt:lpstr>Convocatorias!Área_de_impresión</vt:lpstr>
      <vt:lpstr>Presentación!Área_de_impresión</vt:lpstr>
      <vt:lpstr>Convocatorias!Títulos_a_imprimir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Eduardo Pinzon Lopez</cp:lastModifiedBy>
  <cp:lastPrinted>2017-08-14T21:12:50Z</cp:lastPrinted>
  <dcterms:created xsi:type="dcterms:W3CDTF">2017-01-23T15:16:10Z</dcterms:created>
  <dcterms:modified xsi:type="dcterms:W3CDTF">2017-12-19T20:56:24Z</dcterms:modified>
</cp:coreProperties>
</file>